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ZVRŠENJE fp 2025\"/>
    </mc:Choice>
  </mc:AlternateContent>
  <bookViews>
    <workbookView xWindow="-120" yWindow="0" windowWidth="2280" windowHeight="0" activeTab="6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9" i="8" l="1"/>
  <c r="H18" i="8"/>
  <c r="G19" i="8"/>
  <c r="G20" i="8"/>
  <c r="G18" i="8"/>
  <c r="H12" i="10"/>
  <c r="H14" i="10"/>
  <c r="G14" i="10"/>
  <c r="G12" i="10"/>
  <c r="H46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12" i="4"/>
  <c r="G42" i="4"/>
  <c r="G44" i="4"/>
  <c r="G46" i="4"/>
  <c r="G30" i="4"/>
  <c r="G32" i="4"/>
  <c r="G34" i="4"/>
  <c r="G36" i="4"/>
  <c r="G37" i="4"/>
  <c r="G38" i="4"/>
  <c r="G39" i="4"/>
  <c r="G40" i="4"/>
  <c r="G26" i="4"/>
  <c r="G29" i="4"/>
  <c r="G14" i="4"/>
  <c r="G16" i="4"/>
  <c r="G18" i="4"/>
  <c r="G19" i="4"/>
  <c r="G20" i="4"/>
  <c r="G21" i="4"/>
  <c r="G22" i="4"/>
  <c r="G24" i="4"/>
  <c r="G12" i="4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12" i="6"/>
  <c r="H113" i="6"/>
  <c r="H115" i="6"/>
  <c r="H116" i="6"/>
  <c r="H117" i="6"/>
  <c r="H118" i="6"/>
  <c r="H119" i="6"/>
  <c r="H120" i="6"/>
  <c r="H121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13" i="6"/>
  <c r="H14" i="6"/>
  <c r="H15" i="6"/>
  <c r="H16" i="6"/>
  <c r="H17" i="6"/>
  <c r="H18" i="6"/>
  <c r="H19" i="6"/>
  <c r="H20" i="6"/>
  <c r="H21" i="6"/>
  <c r="H22" i="6"/>
  <c r="H23" i="6"/>
  <c r="H25" i="6"/>
  <c r="H26" i="6"/>
  <c r="H27" i="6"/>
  <c r="H28" i="6"/>
  <c r="H29" i="6"/>
  <c r="H30" i="6"/>
  <c r="H31" i="6"/>
  <c r="H32" i="6"/>
  <c r="G161" i="6"/>
  <c r="G132" i="6"/>
  <c r="G133" i="6"/>
  <c r="G134" i="6"/>
  <c r="G136" i="6"/>
  <c r="G137" i="6"/>
  <c r="G139" i="6"/>
  <c r="G140" i="6"/>
  <c r="G141" i="6"/>
  <c r="G143" i="6"/>
  <c r="G144" i="6"/>
  <c r="G146" i="6"/>
  <c r="G147" i="6"/>
  <c r="G148" i="6"/>
  <c r="G151" i="6"/>
  <c r="G154" i="6"/>
  <c r="G157" i="6"/>
  <c r="G159" i="6"/>
  <c r="G101" i="6"/>
  <c r="G102" i="6"/>
  <c r="G103" i="6"/>
  <c r="G105" i="6"/>
  <c r="G106" i="6"/>
  <c r="G107" i="6"/>
  <c r="G109" i="6"/>
  <c r="G110" i="6"/>
  <c r="G111" i="6"/>
  <c r="G112" i="6"/>
  <c r="G113" i="6"/>
  <c r="G117" i="6"/>
  <c r="G119" i="6"/>
  <c r="G120" i="6"/>
  <c r="G121" i="6"/>
  <c r="G124" i="6"/>
  <c r="G125" i="6"/>
  <c r="G126" i="6"/>
  <c r="G128" i="6"/>
  <c r="G129" i="6"/>
  <c r="G130" i="6"/>
  <c r="G131" i="6"/>
  <c r="G82" i="6"/>
  <c r="G83" i="6"/>
  <c r="G85" i="6"/>
  <c r="G87" i="6"/>
  <c r="G88" i="6"/>
  <c r="G89" i="6"/>
  <c r="G90" i="6"/>
  <c r="G93" i="6"/>
  <c r="G94" i="6"/>
  <c r="G96" i="6"/>
  <c r="G97" i="6"/>
  <c r="G98" i="6"/>
  <c r="G68" i="6"/>
  <c r="G70" i="6"/>
  <c r="G71" i="6"/>
  <c r="G73" i="6"/>
  <c r="G76" i="6"/>
  <c r="G78" i="6"/>
  <c r="G80" i="6"/>
  <c r="G50" i="6"/>
  <c r="G51" i="6"/>
  <c r="G52" i="6"/>
  <c r="G53" i="6"/>
  <c r="G54" i="6"/>
  <c r="G55" i="6"/>
  <c r="G56" i="6"/>
  <c r="G59" i="6"/>
  <c r="G60" i="6"/>
  <c r="G62" i="6"/>
  <c r="G63" i="6"/>
  <c r="G64" i="6"/>
  <c r="G65" i="6"/>
  <c r="G17" i="6"/>
  <c r="G19" i="6"/>
  <c r="G21" i="6"/>
  <c r="G22" i="6"/>
  <c r="G23" i="6"/>
  <c r="G26" i="6"/>
  <c r="G27" i="6"/>
  <c r="G28" i="6"/>
  <c r="G29" i="6"/>
  <c r="G31" i="6"/>
  <c r="G32" i="6"/>
  <c r="G33" i="6"/>
  <c r="G34" i="6"/>
  <c r="G35" i="6"/>
  <c r="G36" i="6"/>
  <c r="G38" i="6"/>
  <c r="G39" i="6"/>
  <c r="G40" i="6"/>
  <c r="G41" i="6"/>
  <c r="G42" i="6"/>
  <c r="G43" i="6"/>
  <c r="G44" i="6"/>
  <c r="G45" i="6"/>
  <c r="G46" i="6"/>
  <c r="G48" i="6"/>
  <c r="G14" i="6"/>
  <c r="G15" i="6"/>
  <c r="G16" i="6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12" i="2"/>
  <c r="G56" i="2"/>
  <c r="G57" i="2"/>
  <c r="G60" i="2"/>
  <c r="G61" i="2"/>
  <c r="G62" i="2"/>
  <c r="G41" i="2"/>
  <c r="G43" i="2"/>
  <c r="G44" i="2"/>
  <c r="G47" i="2"/>
  <c r="G49" i="2"/>
  <c r="G50" i="2"/>
  <c r="G53" i="2"/>
  <c r="G54" i="2"/>
  <c r="G28" i="2"/>
  <c r="G30" i="2"/>
  <c r="G31" i="2"/>
  <c r="G32" i="2"/>
  <c r="G33" i="2"/>
  <c r="G36" i="2"/>
  <c r="G37" i="2"/>
  <c r="G38" i="2"/>
  <c r="G39" i="2"/>
  <c r="G40" i="2"/>
  <c r="G14" i="2"/>
  <c r="G16" i="2"/>
  <c r="G17" i="2"/>
  <c r="G18" i="2"/>
  <c r="G19" i="2"/>
  <c r="G21" i="2"/>
  <c r="G22" i="2"/>
  <c r="G24" i="2"/>
  <c r="G25" i="2"/>
  <c r="G27" i="2"/>
  <c r="G79" i="2"/>
  <c r="G81" i="2"/>
  <c r="G82" i="2"/>
  <c r="G83" i="2"/>
  <c r="G85" i="2"/>
  <c r="G86" i="2"/>
  <c r="G88" i="2"/>
  <c r="G69" i="2"/>
  <c r="G73" i="2"/>
  <c r="G75" i="2"/>
  <c r="G78" i="2"/>
  <c r="G64" i="2"/>
  <c r="G67" i="2"/>
  <c r="C18" i="8" l="1"/>
  <c r="C13" i="8" s="1"/>
  <c r="C16" i="8"/>
  <c r="C14" i="8"/>
  <c r="C11" i="8"/>
  <c r="C10" i="8"/>
  <c r="C45" i="4"/>
  <c r="G45" i="4" s="1"/>
  <c r="C43" i="4"/>
  <c r="G43" i="4" s="1"/>
  <c r="C41" i="4"/>
  <c r="G41" i="4" s="1"/>
  <c r="C35" i="4"/>
  <c r="G35" i="4" s="1"/>
  <c r="C33" i="4"/>
  <c r="C31" i="4"/>
  <c r="C28" i="4"/>
  <c r="C27" i="4" s="1"/>
  <c r="I24" i="1" l="1"/>
  <c r="F59" i="2" l="1"/>
  <c r="C59" i="2"/>
  <c r="G59" i="2" s="1"/>
  <c r="C35" i="7" l="1"/>
  <c r="K25" i="1" l="1"/>
  <c r="J25" i="1"/>
  <c r="K24" i="1"/>
  <c r="J24" i="1"/>
  <c r="F11" i="8" l="1"/>
  <c r="F10" i="8" s="1"/>
  <c r="G10" i="8" s="1"/>
  <c r="E11" i="8"/>
  <c r="E10" i="8" s="1"/>
  <c r="D11" i="8"/>
  <c r="D10" i="8" s="1"/>
  <c r="F14" i="8"/>
  <c r="G14" i="8" s="1"/>
  <c r="E14" i="8"/>
  <c r="D14" i="8"/>
  <c r="D13" i="8" s="1"/>
  <c r="F16" i="8"/>
  <c r="G16" i="8" s="1"/>
  <c r="E16" i="8"/>
  <c r="D16" i="8"/>
  <c r="F18" i="8"/>
  <c r="E18" i="8"/>
  <c r="D18" i="8"/>
  <c r="H17" i="8"/>
  <c r="G17" i="8"/>
  <c r="H16" i="8"/>
  <c r="H15" i="8"/>
  <c r="G15" i="8"/>
  <c r="H14" i="8"/>
  <c r="H12" i="8"/>
  <c r="G12" i="8"/>
  <c r="E17" i="7"/>
  <c r="H22" i="1" s="1"/>
  <c r="D17" i="7"/>
  <c r="G22" i="1" s="1"/>
  <c r="F19" i="7"/>
  <c r="H19" i="7" s="1"/>
  <c r="C19" i="7"/>
  <c r="G19" i="7" s="1"/>
  <c r="F24" i="7"/>
  <c r="C24" i="7"/>
  <c r="F22" i="7"/>
  <c r="H22" i="7" s="1"/>
  <c r="C22" i="7"/>
  <c r="H26" i="7"/>
  <c r="G26" i="7"/>
  <c r="H25" i="7"/>
  <c r="G25" i="7"/>
  <c r="H24" i="7"/>
  <c r="H23" i="7"/>
  <c r="G23" i="7"/>
  <c r="H21" i="7"/>
  <c r="G21" i="7"/>
  <c r="H20" i="7"/>
  <c r="G20" i="7"/>
  <c r="G22" i="7" l="1"/>
  <c r="C18" i="7"/>
  <c r="F18" i="7"/>
  <c r="E13" i="8"/>
  <c r="F13" i="8"/>
  <c r="H13" i="8" s="1"/>
  <c r="G11" i="8"/>
  <c r="H11" i="8"/>
  <c r="H10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K21" i="1"/>
  <c r="F10" i="7"/>
  <c r="I21" i="1" s="1"/>
  <c r="J21" i="1" s="1"/>
  <c r="F28" i="7"/>
  <c r="F27" i="7" s="1"/>
  <c r="H27" i="7" s="1"/>
  <c r="C28" i="7"/>
  <c r="G28" i="7" s="1"/>
  <c r="F30" i="7"/>
  <c r="C30" i="7"/>
  <c r="G30" i="7" s="1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D10" i="10"/>
  <c r="F13" i="10"/>
  <c r="E13" i="10"/>
  <c r="D13" i="10"/>
  <c r="C13" i="10"/>
  <c r="F11" i="10"/>
  <c r="E11" i="10"/>
  <c r="H11" i="10" s="1"/>
  <c r="D11" i="10"/>
  <c r="C11" i="10"/>
  <c r="G11" i="10" s="1"/>
  <c r="F11" i="4"/>
  <c r="E11" i="4"/>
  <c r="D11" i="4"/>
  <c r="C11" i="4"/>
  <c r="F13" i="4"/>
  <c r="E13" i="4"/>
  <c r="D13" i="4"/>
  <c r="C13" i="4"/>
  <c r="F15" i="4"/>
  <c r="E15" i="4"/>
  <c r="H15" i="4" s="1"/>
  <c r="D15" i="4"/>
  <c r="C15" i="4"/>
  <c r="F17" i="4"/>
  <c r="E17" i="4"/>
  <c r="H17" i="4" s="1"/>
  <c r="D17" i="4"/>
  <c r="C17" i="4"/>
  <c r="G17" i="4" s="1"/>
  <c r="F23" i="4"/>
  <c r="E23" i="4"/>
  <c r="H23" i="4" s="1"/>
  <c r="D23" i="4"/>
  <c r="C23" i="4"/>
  <c r="G23" i="4" s="1"/>
  <c r="F25" i="4"/>
  <c r="E25" i="4"/>
  <c r="H25" i="4" s="1"/>
  <c r="D25" i="4"/>
  <c r="C25" i="4"/>
  <c r="G25" i="4" s="1"/>
  <c r="F28" i="4"/>
  <c r="G28" i="4" s="1"/>
  <c r="E28" i="4"/>
  <c r="H28" i="4" s="1"/>
  <c r="D28" i="4"/>
  <c r="F31" i="4"/>
  <c r="G31" i="4" s="1"/>
  <c r="E31" i="4"/>
  <c r="H31" i="4" s="1"/>
  <c r="D31" i="4"/>
  <c r="F33" i="4"/>
  <c r="G33" i="4" s="1"/>
  <c r="E33" i="4"/>
  <c r="D33" i="4"/>
  <c r="F35" i="4"/>
  <c r="E35" i="4"/>
  <c r="H35" i="4" s="1"/>
  <c r="D35" i="4"/>
  <c r="F41" i="4"/>
  <c r="E41" i="4"/>
  <c r="H41" i="4" s="1"/>
  <c r="D41" i="4"/>
  <c r="F43" i="4"/>
  <c r="E43" i="4"/>
  <c r="H43" i="4" s="1"/>
  <c r="D43" i="4"/>
  <c r="D45" i="4"/>
  <c r="E45" i="4"/>
  <c r="H45" i="4" s="1"/>
  <c r="F45" i="4"/>
  <c r="F10" i="10" l="1"/>
  <c r="G10" i="10" s="1"/>
  <c r="H33" i="4"/>
  <c r="G13" i="4"/>
  <c r="C10" i="10"/>
  <c r="G13" i="10"/>
  <c r="F32" i="7"/>
  <c r="F17" i="7" s="1"/>
  <c r="I22" i="1" s="1"/>
  <c r="K22" i="1" s="1"/>
  <c r="H13" i="4"/>
  <c r="E10" i="10"/>
  <c r="H13" i="10"/>
  <c r="D27" i="4"/>
  <c r="H28" i="7"/>
  <c r="C27" i="7"/>
  <c r="G27" i="7" s="1"/>
  <c r="G15" i="4"/>
  <c r="G33" i="7"/>
  <c r="E27" i="4"/>
  <c r="F27" i="4"/>
  <c r="G27" i="4" s="1"/>
  <c r="G11" i="4"/>
  <c r="H17" i="7"/>
  <c r="H32" i="7"/>
  <c r="G32" i="7"/>
  <c r="H35" i="7"/>
  <c r="D10" i="4"/>
  <c r="H11" i="4"/>
  <c r="F10" i="4"/>
  <c r="C10" i="4"/>
  <c r="E10" i="4"/>
  <c r="H10" i="4" s="1"/>
  <c r="E10" i="6"/>
  <c r="D10" i="6"/>
  <c r="C12" i="6"/>
  <c r="G13" i="6" s="1"/>
  <c r="F12" i="6"/>
  <c r="F17" i="6"/>
  <c r="C17" i="6"/>
  <c r="G18" i="6" s="1"/>
  <c r="F19" i="6"/>
  <c r="C19" i="6"/>
  <c r="G20" i="6" s="1"/>
  <c r="F24" i="6"/>
  <c r="C24" i="6"/>
  <c r="F29" i="6"/>
  <c r="C29" i="6"/>
  <c r="G30" i="6" s="1"/>
  <c r="F36" i="6"/>
  <c r="C36" i="6"/>
  <c r="G37" i="6" s="1"/>
  <c r="F46" i="6"/>
  <c r="C46" i="6"/>
  <c r="F48" i="6"/>
  <c r="C48" i="6"/>
  <c r="G49" i="6" s="1"/>
  <c r="F57" i="6"/>
  <c r="C57" i="6"/>
  <c r="G58" i="6" s="1"/>
  <c r="F60" i="6"/>
  <c r="C60" i="6"/>
  <c r="F66" i="6"/>
  <c r="C66" i="6"/>
  <c r="G67" i="6" s="1"/>
  <c r="F68" i="6"/>
  <c r="C68" i="6"/>
  <c r="G69" i="6" s="1"/>
  <c r="F71" i="6"/>
  <c r="C71" i="6"/>
  <c r="G72" i="6" s="1"/>
  <c r="F74" i="6"/>
  <c r="C74" i="6"/>
  <c r="G75" i="6" s="1"/>
  <c r="F76" i="6"/>
  <c r="C76" i="6"/>
  <c r="G77" i="6" s="1"/>
  <c r="F78" i="6"/>
  <c r="C78" i="6"/>
  <c r="G79" i="6" s="1"/>
  <c r="F80" i="6"/>
  <c r="C80" i="6"/>
  <c r="G81" i="6" s="1"/>
  <c r="F83" i="6"/>
  <c r="C83" i="6"/>
  <c r="G84" i="6" s="1"/>
  <c r="F85" i="6"/>
  <c r="C85" i="6"/>
  <c r="G86" i="6" s="1"/>
  <c r="F91" i="6"/>
  <c r="C91" i="6"/>
  <c r="G92" i="6" s="1"/>
  <c r="F94" i="6"/>
  <c r="C94" i="6"/>
  <c r="G95" i="6" s="1"/>
  <c r="F99" i="6"/>
  <c r="C99" i="6"/>
  <c r="F103" i="6"/>
  <c r="C103" i="6"/>
  <c r="G104" i="6" s="1"/>
  <c r="F107" i="6"/>
  <c r="C107" i="6"/>
  <c r="G108" i="6" s="1"/>
  <c r="E113" i="6"/>
  <c r="D113" i="6"/>
  <c r="G14" i="1" s="1"/>
  <c r="F115" i="6"/>
  <c r="C115" i="6"/>
  <c r="G116" i="6" s="1"/>
  <c r="F117" i="6"/>
  <c r="C117" i="6"/>
  <c r="G118" i="6" s="1"/>
  <c r="F122" i="6"/>
  <c r="C122" i="6"/>
  <c r="G123" i="6" s="1"/>
  <c r="F126" i="6"/>
  <c r="C126" i="6"/>
  <c r="G127" i="6" s="1"/>
  <c r="F134" i="6"/>
  <c r="C134" i="6"/>
  <c r="G135" i="6" s="1"/>
  <c r="F137" i="6"/>
  <c r="C137" i="6"/>
  <c r="G138" i="6" s="1"/>
  <c r="F141" i="6"/>
  <c r="C141" i="6"/>
  <c r="G142" i="6" s="1"/>
  <c r="F144" i="6"/>
  <c r="C144" i="6"/>
  <c r="G145" i="6" s="1"/>
  <c r="F149" i="6"/>
  <c r="F148" i="6" s="1"/>
  <c r="C149" i="6"/>
  <c r="F152" i="6"/>
  <c r="F151" i="6" s="1"/>
  <c r="C152" i="6"/>
  <c r="F155" i="6"/>
  <c r="C155" i="6"/>
  <c r="G156" i="6" s="1"/>
  <c r="F157" i="6"/>
  <c r="C157" i="6"/>
  <c r="G158" i="6" s="1"/>
  <c r="F159" i="6"/>
  <c r="C159" i="6"/>
  <c r="G160" i="6" s="1"/>
  <c r="F161" i="6"/>
  <c r="C161" i="6"/>
  <c r="G162" i="6" s="1"/>
  <c r="D11" i="2"/>
  <c r="E11" i="2"/>
  <c r="F13" i="2"/>
  <c r="F12" i="2" s="1"/>
  <c r="C13" i="2"/>
  <c r="G13" i="2" s="1"/>
  <c r="F15" i="2"/>
  <c r="C15" i="2"/>
  <c r="F20" i="2"/>
  <c r="C20" i="2"/>
  <c r="G20" i="2" s="1"/>
  <c r="F23" i="2"/>
  <c r="C23" i="2"/>
  <c r="G23" i="2" s="1"/>
  <c r="F26" i="2"/>
  <c r="C26" i="2"/>
  <c r="G26" i="2" s="1"/>
  <c r="F29" i="2"/>
  <c r="C29" i="2"/>
  <c r="G29" i="2" s="1"/>
  <c r="F35" i="2"/>
  <c r="C35" i="2"/>
  <c r="G35" i="2" s="1"/>
  <c r="F42" i="2"/>
  <c r="F34" i="2" s="1"/>
  <c r="C42" i="2"/>
  <c r="F46" i="2"/>
  <c r="C46" i="2"/>
  <c r="G46" i="2" s="1"/>
  <c r="F48" i="2"/>
  <c r="F45" i="2" s="1"/>
  <c r="C48" i="2"/>
  <c r="F52" i="2"/>
  <c r="C52" i="2"/>
  <c r="F55" i="2"/>
  <c r="C55" i="2"/>
  <c r="F63" i="2"/>
  <c r="F58" i="2" s="1"/>
  <c r="C63" i="2"/>
  <c r="G63" i="2" s="1"/>
  <c r="F66" i="2"/>
  <c r="C66" i="2"/>
  <c r="G66" i="2" s="1"/>
  <c r="F68" i="2"/>
  <c r="C68" i="2"/>
  <c r="G68" i="2" s="1"/>
  <c r="E70" i="2"/>
  <c r="D70" i="2"/>
  <c r="G11" i="1" s="1"/>
  <c r="F72" i="2"/>
  <c r="C72" i="2"/>
  <c r="G72" i="2" s="1"/>
  <c r="F74" i="2"/>
  <c r="F71" i="2" s="1"/>
  <c r="C74" i="2"/>
  <c r="G74" i="2" s="1"/>
  <c r="F77" i="2"/>
  <c r="C77" i="2"/>
  <c r="G77" i="2" s="1"/>
  <c r="H10" i="10" l="1"/>
  <c r="H70" i="2"/>
  <c r="H11" i="1"/>
  <c r="C17" i="7"/>
  <c r="G42" i="2"/>
  <c r="G15" i="2"/>
  <c r="G47" i="6"/>
  <c r="E10" i="2"/>
  <c r="C45" i="2"/>
  <c r="G45" i="2" s="1"/>
  <c r="G48" i="2"/>
  <c r="C58" i="2"/>
  <c r="G58" i="2" s="1"/>
  <c r="C51" i="2"/>
  <c r="G55" i="2"/>
  <c r="C151" i="6"/>
  <c r="G152" i="6" s="1"/>
  <c r="G153" i="6"/>
  <c r="H27" i="4"/>
  <c r="G52" i="2"/>
  <c r="D10" i="2"/>
  <c r="G10" i="1" s="1"/>
  <c r="C148" i="6"/>
  <c r="G149" i="6" s="1"/>
  <c r="G150" i="6"/>
  <c r="G100" i="6"/>
  <c r="G61" i="6"/>
  <c r="G25" i="6"/>
  <c r="C65" i="2"/>
  <c r="C34" i="2"/>
  <c r="G34" i="2" s="1"/>
  <c r="G10" i="4"/>
  <c r="F65" i="2"/>
  <c r="F51" i="2"/>
  <c r="C12" i="2"/>
  <c r="F22" i="1"/>
  <c r="J22" i="1" s="1"/>
  <c r="G17" i="7"/>
  <c r="C90" i="6"/>
  <c r="G91" i="6" s="1"/>
  <c r="E9" i="6"/>
  <c r="C11" i="6"/>
  <c r="G12" i="6" s="1"/>
  <c r="D9" i="6"/>
  <c r="G13" i="1"/>
  <c r="F11" i="6"/>
  <c r="H12" i="6" s="1"/>
  <c r="C23" i="6"/>
  <c r="F121" i="6"/>
  <c r="H122" i="6" s="1"/>
  <c r="C154" i="6"/>
  <c r="G155" i="6" s="1"/>
  <c r="F98" i="6"/>
  <c r="F56" i="6"/>
  <c r="H57" i="6" s="1"/>
  <c r="C65" i="6"/>
  <c r="G66" i="6" s="1"/>
  <c r="C114" i="6"/>
  <c r="G115" i="6" s="1"/>
  <c r="C98" i="6"/>
  <c r="G99" i="6" s="1"/>
  <c r="C73" i="6"/>
  <c r="G74" i="6" s="1"/>
  <c r="F73" i="6"/>
  <c r="F65" i="6"/>
  <c r="C121" i="6"/>
  <c r="C56" i="6"/>
  <c r="F90" i="6"/>
  <c r="F23" i="6"/>
  <c r="H24" i="6" s="1"/>
  <c r="F154" i="6"/>
  <c r="F114" i="6"/>
  <c r="G12" i="2"/>
  <c r="C71" i="2"/>
  <c r="G71" i="2" s="1"/>
  <c r="F80" i="2"/>
  <c r="C80" i="2"/>
  <c r="G80" i="2" s="1"/>
  <c r="F84" i="2"/>
  <c r="C84" i="2"/>
  <c r="G84" i="2" s="1"/>
  <c r="F87" i="2"/>
  <c r="C87" i="2"/>
  <c r="G87" i="2" s="1"/>
  <c r="G122" i="6" l="1"/>
  <c r="G51" i="2"/>
  <c r="G57" i="6"/>
  <c r="G24" i="6"/>
  <c r="G65" i="2"/>
  <c r="C11" i="2"/>
  <c r="F11" i="2"/>
  <c r="G11" i="2" s="1"/>
  <c r="F10" i="1"/>
  <c r="C10" i="6"/>
  <c r="C113" i="6"/>
  <c r="G114" i="6" s="1"/>
  <c r="F113" i="6"/>
  <c r="F10" i="6"/>
  <c r="F76" i="2"/>
  <c r="F70" i="2"/>
  <c r="I11" i="1" s="1"/>
  <c r="C76" i="2"/>
  <c r="G23" i="1"/>
  <c r="G26" i="1" s="1"/>
  <c r="H12" i="1"/>
  <c r="F13" i="1" l="1"/>
  <c r="G11" i="6"/>
  <c r="I10" i="1"/>
  <c r="C70" i="2"/>
  <c r="G76" i="2"/>
  <c r="H10" i="6"/>
  <c r="H11" i="6"/>
  <c r="I14" i="1"/>
  <c r="H114" i="6"/>
  <c r="F10" i="2"/>
  <c r="F9" i="6"/>
  <c r="H9" i="6" s="1"/>
  <c r="I13" i="1"/>
  <c r="C9" i="6"/>
  <c r="F14" i="1"/>
  <c r="F15" i="1" s="1"/>
  <c r="G10" i="6"/>
  <c r="H23" i="1"/>
  <c r="H15" i="1"/>
  <c r="I23" i="1"/>
  <c r="I26" i="1" s="1"/>
  <c r="G12" i="1"/>
  <c r="G15" i="1"/>
  <c r="F23" i="1"/>
  <c r="F26" i="1" s="1"/>
  <c r="K14" i="1" l="1"/>
  <c r="J14" i="1"/>
  <c r="G70" i="2"/>
  <c r="F11" i="1"/>
  <c r="F12" i="1" s="1"/>
  <c r="C10" i="2"/>
  <c r="K13" i="1"/>
  <c r="J13" i="1"/>
  <c r="K10" i="1"/>
  <c r="J10" i="1"/>
  <c r="I12" i="1"/>
  <c r="G10" i="2"/>
  <c r="F16" i="1"/>
  <c r="F27" i="1" s="1"/>
  <c r="G9" i="6"/>
  <c r="I15" i="1"/>
  <c r="H26" i="1"/>
  <c r="K26" i="1" s="1"/>
  <c r="K23" i="1"/>
  <c r="J26" i="1"/>
  <c r="J23" i="1"/>
  <c r="H16" i="1"/>
  <c r="H27" i="1" s="1"/>
  <c r="G16" i="1"/>
  <c r="G27" i="1" s="1"/>
  <c r="K12" i="1" l="1"/>
  <c r="J12" i="1"/>
  <c r="J15" i="1"/>
  <c r="K15" i="1"/>
  <c r="I16" i="1"/>
  <c r="J16" i="1" s="1"/>
  <c r="K16" i="1" s="1"/>
  <c r="I27" i="1"/>
  <c r="K27" i="1" s="1"/>
  <c r="J27" i="1" l="1"/>
  <c r="J11" i="1"/>
  <c r="K11" i="1"/>
</calcChain>
</file>

<file path=xl/sharedStrings.xml><?xml version="1.0" encoding="utf-8"?>
<sst xmlns="http://schemas.openxmlformats.org/spreadsheetml/2006/main" count="745" uniqueCount="563">
  <si>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</si>
  <si>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</si>
  <si>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</si>
  <si>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</si>
  <si>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</si>
  <si>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</si>
  <si>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</si>
  <si>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</si>
  <si>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</si>
  <si>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</si>
  <si>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</si>
  <si>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</si>
  <si>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</si>
  <si>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</si>
  <si>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</si>
  <si>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</si>
  <si>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</si>
  <si>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</si>
  <si>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</si>
  <si>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</si>
  <si>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</si>
  <si>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</si>
  <si>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</si>
  <si>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</si>
  <si>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</si>
  <si>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</si>
  <si>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</si>
  <si>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</si>
  <si>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</si>
  <si>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</si>
  <si>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</si>
  <si>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</si>
  <si>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</si>
  <si>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</si>
  <si>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</si>
  <si>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</si>
  <si>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</si>
  <si>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</si>
  <si>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</si>
  <si>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</si>
  <si>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</si>
  <si>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</si>
  <si>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</si>
  <si>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</si>
  <si>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</si>
  <si>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</si>
  <si>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</si>
  <si>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</si>
  <si>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</si>
  <si>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</si>
  <si>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</si>
  <si>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</si>
  <si>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</si>
  <si>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</si>
  <si>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</si>
  <si>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</si>
  <si>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</si>
  <si>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</si>
  <si>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</si>
  <si>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</si>
  <si>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</si>
  <si>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</si>
  <si>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</si>
  <si>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</si>
  <si>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</si>
  <si>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</si>
  <si>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</si>
  <si>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</si>
  <si>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</si>
  <si>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</si>
  <si>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</si>
  <si>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</si>
  <si>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</si>
  <si>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</si>
  <si>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</si>
  <si>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</si>
  <si>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</si>
  <si>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</si>
  <si>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</si>
  <si>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</si>
  <si>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</si>
  <si>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</si>
  <si>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</si>
  <si>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</si>
  <si>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</si>
  <si>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</si>
  <si>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</si>
  <si>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</si>
  <si>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</si>
  <si>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</si>
  <si>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</si>
  <si>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</si>
  <si>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</si>
  <si>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</si>
  <si>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</si>
  <si>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</si>
  <si>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</si>
  <si>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</si>
  <si>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</si>
  <si>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</si>
  <si>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</si>
  <si>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</si>
  <si>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</si>
  <si>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</si>
  <si>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</si>
  <si>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</si>
  <si>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</si>
  <si>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</si>
  <si>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</si>
  <si>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</si>
  <si>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</si>
  <si>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</si>
  <si>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</si>
  <si>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</si>
  <si>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</si>
  <si>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</si>
  <si>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</si>
  <si>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</si>
  <si>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</si>
  <si>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</si>
  <si>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</si>
  <si>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</si>
  <si>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</si>
  <si>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</si>
  <si>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</si>
  <si>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</si>
  <si>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</si>
  <si>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</si>
  <si>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</si>
  <si>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</si>
  <si>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</si>
  <si>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</si>
  <si>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</si>
  <si>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</si>
  <si>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</si>
  <si>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</si>
  <si>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</si>
  <si>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</si>
  <si>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</si>
  <si>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</si>
  <si>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</si>
  <si>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</si>
  <si>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</si>
  <si>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</si>
  <si>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</si>
  <si>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</si>
  <si>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</si>
  <si>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</si>
  <si>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</si>
  <si>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</si>
  <si>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</si>
  <si>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</si>
  <si>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</si>
  <si>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</si>
  <si>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</si>
  <si>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</si>
  <si>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</si>
  <si>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</si>
  <si>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</si>
  <si>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</si>
  <si>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</si>
  <si>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</si>
  <si>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</si>
  <si>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</si>
  <si>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</si>
  <si>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</si>
  <si>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</si>
  <si>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</si>
  <si>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</si>
  <si>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</si>
  <si>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</si>
  <si>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</si>
  <si>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</si>
  <si>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</si>
  <si>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</si>
  <si>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</si>
  <si>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</si>
  <si>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</si>
  <si>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</si>
  <si>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</si>
  <si>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</si>
  <si>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</si>
  <si>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</si>
  <si>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</si>
  <si>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</si>
  <si>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</si>
  <si>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</si>
  <si>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</si>
  <si>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</si>
  <si>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</si>
  <si>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</si>
  <si>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</si>
  <si>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</si>
  <si>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</si>
  <si>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</si>
  <si>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</si>
  <si>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</si>
  <si>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</si>
  <si>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</si>
  <si>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</si>
  <si>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</si>
  <si>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</si>
  <si>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</si>
  <si>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</si>
  <si>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</si>
  <si>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</si>
  <si>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</si>
  <si>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</si>
  <si>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</si>
  <si>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</si>
  <si>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</si>
  <si>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</si>
  <si>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</si>
  <si>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</si>
  <si>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</si>
  <si>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</si>
  <si>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</si>
  <si>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</si>
  <si>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</si>
  <si>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</si>
  <si>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</si>
  <si>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</si>
  <si>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</si>
  <si>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</si>
  <si>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</si>
  <si>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</si>
  <si>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</si>
  <si>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</si>
  <si>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</si>
  <si>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</si>
  <si>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</si>
  <si>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</si>
  <si>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</si>
  <si>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</si>
  <si>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</si>
  <si>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</si>
  <si>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</si>
  <si>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</si>
  <si>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</si>
  <si>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</si>
  <si>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</si>
  <si>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</si>
  <si>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</si>
  <si>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</si>
  <si>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</si>
  <si>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</si>
  <si>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</si>
  <si>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</si>
  <si>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</si>
  <si>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</si>
  <si>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</si>
  <si>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</si>
  <si>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</si>
  <si>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</si>
  <si>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</si>
  <si>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</si>
  <si>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</si>
  <si>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</si>
  <si>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</si>
  <si>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</si>
  <si>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</si>
  <si>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</si>
  <si>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</si>
  <si>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</si>
  <si>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</si>
  <si>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</si>
  <si>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</si>
  <si>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</si>
  <si>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</si>
  <si>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</si>
  <si>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</si>
  <si>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</si>
  <si>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</si>
  <si>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</si>
  <si>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</si>
  <si>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</si>
  <si>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</si>
  <si>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</si>
  <si>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</si>
  <si>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</si>
  <si>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</si>
  <si>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</si>
  <si>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</si>
  <si>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</si>
  <si>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</si>
  <si>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</si>
  <si>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</si>
  <si>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</si>
  <si>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</si>
  <si>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</si>
  <si>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</si>
  <si>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</si>
  <si>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</si>
  <si>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</si>
  <si>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</si>
  <si>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</si>
  <si>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</si>
  <si>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</si>
  <si>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</si>
  <si>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</si>
  <si>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</si>
  <si>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</si>
  <si>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</si>
  <si>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</si>
  <si>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</si>
  <si>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</si>
  <si>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</si>
  <si>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</si>
  <si>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</si>
  <si>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</si>
  <si>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</si>
  <si>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</si>
  <si>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</si>
  <si>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</si>
  <si>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</si>
  <si>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</si>
  <si>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</si>
  <si>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</si>
  <si>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</si>
  <si>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</si>
  <si>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</si>
  <si>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</si>
  <si>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</si>
  <si>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</si>
  <si>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</si>
  <si>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</si>
  <si>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</si>
  <si>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</si>
  <si>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</si>
  <si>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</si>
  <si>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</si>
  <si>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</si>
  <si>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</si>
  <si>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</si>
  <si>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</si>
  <si>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</si>
  <si>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</si>
  <si>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</si>
  <si>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</si>
  <si>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</si>
  <si>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</si>
  <si>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</si>
  <si>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</si>
  <si>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</si>
  <si>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</si>
  <si>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</si>
  <si>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</si>
  <si>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</si>
  <si>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</si>
  <si>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</si>
  <si>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</si>
  <si>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</si>
  <si>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</si>
  <si>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</si>
  <si>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</si>
  <si>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</si>
  <si>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</si>
  <si>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</si>
  <si>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</si>
  <si>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</si>
  <si>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</si>
  <si>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</si>
  <si>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</si>
  <si>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</si>
  <si>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</si>
  <si>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</si>
  <si>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</si>
  <si>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</si>
  <si>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</si>
  <si>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</si>
  <si>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</si>
  <si>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</si>
  <si>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</si>
  <si>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</si>
  <si>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</si>
  <si>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</si>
  <si>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</si>
  <si>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</si>
  <si>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</si>
  <si>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</si>
  <si>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</si>
  <si>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</si>
  <si>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</si>
  <si>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</si>
  <si>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</si>
  <si>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</si>
  <si>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</si>
  <si>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</si>
  <si>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</si>
  <si>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</si>
  <si>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</si>
  <si>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</si>
  <si>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</si>
  <si>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</si>
  <si>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</si>
  <si>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</si>
  <si>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</si>
  <si>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</si>
  <si>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</si>
  <si>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</si>
  <si>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</si>
  <si>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</si>
  <si>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</si>
  <si>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</si>
  <si>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</si>
  <si>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</si>
  <si>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</si>
  <si>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</si>
  <si>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</si>
  <si>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</si>
  <si>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</si>
  <si>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</si>
  <si>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</si>
  <si>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</si>
  <si>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</si>
  <si>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</si>
  <si>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</si>
  <si>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</si>
  <si>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</si>
  <si>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</si>
  <si>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</si>
  <si>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</si>
  <si>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</si>
  <si>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</si>
  <si>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</si>
  <si>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</si>
  <si>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</si>
  <si>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</si>
  <si>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</si>
  <si>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</si>
  <si>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</si>
  <si>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</si>
  <si>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</si>
  <si>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</si>
  <si>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</si>
  <si>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</si>
  <si>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</si>
  <si>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</si>
  <si>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</si>
  <si>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</si>
  <si>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</si>
  <si>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</si>
  <si>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</si>
  <si>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</si>
  <si>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</si>
  <si>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</si>
  <si>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</si>
  <si>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</si>
  <si>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</si>
  <si>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</si>
  <si>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</si>
  <si>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</si>
  <si>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</si>
  <si>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</si>
  <si>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</si>
  <si>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</si>
  <si>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</si>
  <si>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</si>
  <si>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</si>
  <si>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</si>
  <si>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</si>
  <si>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</si>
  <si>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</si>
  <si>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</si>
  <si>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</si>
  <si>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</si>
  <si>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</si>
  <si>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</si>
  <si>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</si>
  <si>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</si>
  <si>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</si>
  <si>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</si>
  <si>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</si>
  <si>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</si>
  <si>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</si>
  <si>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</si>
  <si>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</si>
  <si>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</si>
  <si>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</si>
  <si>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</si>
  <si>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</si>
  <si>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</si>
  <si>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</si>
  <si>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</si>
  <si>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</si>
  <si>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</si>
  <si>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</si>
  <si>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</si>
  <si>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</si>
  <si>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</si>
  <si>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</si>
  <si>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</si>
  <si>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</si>
  <si>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</si>
  <si>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</si>
  <si>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</si>
  <si>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</si>
  <si>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</si>
  <si>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</si>
  <si>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</si>
  <si>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</si>
  <si>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</si>
  <si>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</si>
  <si>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</si>
  <si>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</si>
  <si>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</si>
  <si>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</si>
  <si>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</si>
  <si>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</si>
  <si>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</si>
  <si>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</si>
  <si>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</si>
  <si>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</si>
  <si>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</si>
  <si>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</si>
  <si>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</si>
  <si>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</si>
  <si>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</si>
  <si>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</si>
  <si>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</si>
  <si>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</si>
  <si>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</si>
  <si>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</si>
  <si>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</si>
  <si>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</si>
  <si>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</si>
  <si>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</si>
  <si>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</si>
  <si>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</si>
  <si>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</si>
  <si>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</si>
  <si>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</si>
  <si>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</si>
  <si>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</si>
  <si>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</si>
  <si>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</si>
  <si>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</si>
  <si>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</si>
  <si>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</si>
  <si>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</si>
  <si>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</si>
  <si>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</si>
  <si>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</si>
  <si>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</si>
  <si>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</si>
  <si>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</si>
  <si>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</si>
  <si>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</si>
  <si>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</si>
  <si>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</si>
  <si>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</si>
  <si>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</si>
  <si>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</si>
  <si>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</si>
  <si>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</si>
  <si>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</si>
  <si>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</si>
  <si>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</si>
  <si>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</si>
  <si>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</si>
  <si>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</si>
  <si>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</si>
  <si>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GODIŠNJI IZVJEŠTAJ O IZVRŠENJU FINANCIJSKOG PLANA FAKULTET FILOZOFIJE I RELIGIJSKIH ZNANOSTI
ZA PRVO POLUGODIŠTE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</si>
</sst>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000000"/>
      <name val="Open Sans"/>
      <family val="2"/>
    </font>
    <font>
      <b/>
      <sz val="11"/>
      <color indexed="8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34" fillId="0" borderId="0"/>
  </cellStyleXfs>
  <cellXfs count="160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4" fontId="22" fillId="0" borderId="0" xfId="8" applyNumberFormat="1" applyFon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7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4" fontId="23" fillId="0" borderId="0" xfId="8" applyNumberFormat="1" applyFont="1" applyBorder="1">
      <alignment horizontal="right" vertical="center"/>
    </xf>
    <xf numFmtId="0" fontId="23" fillId="0" borderId="0" xfId="0" applyFont="1"/>
    <xf numFmtId="4" fontId="21" fillId="2" borderId="0" xfId="8" applyNumberFormat="1" applyFill="1" applyBorder="1">
      <alignment horizontal="right" vertical="center"/>
    </xf>
    <xf numFmtId="3" fontId="35" fillId="0" borderId="9" xfId="46" applyNumberFormat="1" applyFont="1" applyBorder="1" applyAlignment="1">
      <alignment horizontal="right" vertical="center" wrapText="1"/>
    </xf>
    <xf numFmtId="4" fontId="21" fillId="25" borderId="0" xfId="8" applyNumberFormat="1" applyFill="1" applyBorder="1">
      <alignment horizontal="right" vertical="center"/>
    </xf>
    <xf numFmtId="4" fontId="22" fillId="2" borderId="0" xfId="8" applyNumberFormat="1" applyFont="1" applyFill="1" applyBorder="1">
      <alignment horizontal="right" vertical="center"/>
    </xf>
    <xf numFmtId="4" fontId="32" fillId="2" borderId="0" xfId="8" applyNumberFormat="1" applyFont="1" applyFill="1" applyBorder="1">
      <alignment horizontal="right" vertical="center"/>
    </xf>
    <xf numFmtId="4" fontId="19" fillId="2" borderId="0" xfId="3" applyNumberFormat="1" applyFill="1" applyBorder="1">
      <alignment vertical="center"/>
    </xf>
    <xf numFmtId="0" fontId="21" fillId="2" borderId="0" xfId="8" applyNumberFormat="1" applyFill="1" applyBorder="1">
      <alignment horizontal="right" vertical="center"/>
    </xf>
    <xf numFmtId="4" fontId="5" fillId="3" borderId="2" xfId="1" applyNumberFormat="1" applyFont="1" applyFill="1" applyBorder="1" applyAlignment="1">
      <alignment horizontal="right" vertical="center" wrapText="1"/>
    </xf>
    <xf numFmtId="4" fontId="23" fillId="24" borderId="0" xfId="8" applyNumberFormat="1" applyFont="1" applyFill="1" applyBorder="1">
      <alignment horizontal="right" vertical="center"/>
    </xf>
    <xf numFmtId="3" fontId="21" fillId="0" borderId="0" xfId="8" applyNumberFormat="1" applyFill="1" applyBorder="1">
      <alignment horizontal="right" vertical="center"/>
    </xf>
    <xf numFmtId="4" fontId="21" fillId="0" borderId="0" xfId="8" applyNumberForma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0" fontId="21" fillId="0" borderId="0" xfId="8" applyNumberFormat="1" applyFill="1" applyBorder="1">
      <alignment horizontal="right" vertical="center"/>
    </xf>
    <xf numFmtId="3" fontId="23" fillId="0" borderId="0" xfId="8" applyNumberFormat="1" applyFont="1" applyFill="1" applyBorder="1">
      <alignment horizontal="right" vertical="center"/>
    </xf>
    <xf numFmtId="3" fontId="14" fillId="0" borderId="0" xfId="0" applyNumberFormat="1" applyFont="1" applyFill="1"/>
    <xf numFmtId="4" fontId="14" fillId="0" borderId="0" xfId="0" applyNumberFormat="1" applyFont="1" applyFill="1"/>
    <xf numFmtId="4" fontId="23" fillId="25" borderId="0" xfId="8" applyNumberFormat="1" applyFont="1" applyFill="1" applyBorder="1">
      <alignment horizontal="right" vertical="center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</cellXfs>
  <cellStyles count="47">
    <cellStyle name="Normal 2" xfId="12"/>
    <cellStyle name="Normal 6" xfId="46"/>
    <cellStyle name="Normalno" xfId="0" builtinId="0"/>
    <cellStyle name="Normalno 2" xfId="13"/>
    <cellStyle name="Normalno 3" xfId="1"/>
    <cellStyle name="Normalno 3 2" xfId="14"/>
    <cellStyle name="Obično_List4" xfId="15"/>
    <cellStyle name="SAPBEXaggData" xfId="3"/>
    <cellStyle name="SAPBEXaggDataEmph" xfId="16"/>
    <cellStyle name="SAPBEXaggItem" xfId="17"/>
    <cellStyle name="SAPBEXaggItemX" xfId="18"/>
    <cellStyle name="SAPBEXchaText" xfId="2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X" xfId="4"/>
    <cellStyle name="SAPBEXHLevel1" xfId="7"/>
    <cellStyle name="SAPBEXHLevel1X" xfId="33"/>
    <cellStyle name="SAPBEXHLevel2" xfId="9"/>
    <cellStyle name="SAPBEXHLevel2X" xfId="34"/>
    <cellStyle name="SAPBEXHLevel3" xfId="10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3"/>
  <sheetViews>
    <sheetView zoomScale="90" zoomScaleNormal="90" workbookViewId="0">
      <selection activeCell="F27" sqref="F27"/>
    </sheetView>
  </sheetViews>
  <sheetFormatPr defaultRowHeight="1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>
      <c r="A1" s="135" t="s">
        <v>562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8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>
      <c r="A3" s="135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8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>
      <c r="A5" s="135" t="s">
        <v>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5.7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>
      <c r="A7" s="136" t="s">
        <v>2</v>
      </c>
      <c r="B7" s="136"/>
      <c r="C7" s="136"/>
      <c r="D7" s="136"/>
      <c r="E7" s="136"/>
      <c r="F7" s="7"/>
      <c r="G7" s="8"/>
      <c r="H7" s="8"/>
      <c r="I7" s="9"/>
      <c r="J7" s="10"/>
      <c r="K7" s="10"/>
    </row>
    <row r="8" spans="1:11" ht="38.25">
      <c r="A8" s="137" t="s">
        <v>3</v>
      </c>
      <c r="B8" s="137"/>
      <c r="C8" s="137"/>
      <c r="D8" s="137"/>
      <c r="E8" s="137"/>
      <c r="F8" s="11" t="s">
        <v>548</v>
      </c>
      <c r="G8" s="12" t="s">
        <v>553</v>
      </c>
      <c r="H8" s="12" t="s">
        <v>554</v>
      </c>
      <c r="I8" s="11" t="s">
        <v>555</v>
      </c>
      <c r="J8" s="11" t="s">
        <v>4</v>
      </c>
      <c r="K8" s="11" t="s">
        <v>5</v>
      </c>
    </row>
    <row r="9" spans="1:11">
      <c r="A9" s="133">
        <v>1</v>
      </c>
      <c r="B9" s="133"/>
      <c r="C9" s="133"/>
      <c r="D9" s="133"/>
      <c r="E9" s="134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>
      <c r="A10" s="141" t="s">
        <v>8</v>
      </c>
      <c r="B10" s="142"/>
      <c r="C10" s="142"/>
      <c r="D10" s="142"/>
      <c r="E10" s="143"/>
      <c r="F10" s="15">
        <f>+'A.1 PRIHODI EK'!C11</f>
        <v>1301592.58</v>
      </c>
      <c r="G10" s="16">
        <f>+'A.1 PRIHODI EK'!D10</f>
        <v>0</v>
      </c>
      <c r="H10" s="16">
        <v>1359904</v>
      </c>
      <c r="I10" s="15">
        <f>+'A.1 PRIHODI EK'!F11</f>
        <v>1442861.22</v>
      </c>
      <c r="J10" s="17">
        <f>I10/F10*100</f>
        <v>110.853522228899</v>
      </c>
      <c r="K10" s="17">
        <f>I10/H10*100</f>
        <v>106.10022619243711</v>
      </c>
    </row>
    <row r="11" spans="1:11">
      <c r="A11" s="144" t="s">
        <v>9</v>
      </c>
      <c r="B11" s="143"/>
      <c r="C11" s="143"/>
      <c r="D11" s="143"/>
      <c r="E11" s="143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0</v>
      </c>
      <c r="J11" s="17">
        <f ca="1">J11/F11*100</f>
        <v>0</v>
      </c>
      <c r="K11" s="17">
        <f ca="1">K11/G11*100</f>
        <v>0</v>
      </c>
    </row>
    <row r="12" spans="1:11">
      <c r="A12" s="145" t="s">
        <v>10</v>
      </c>
      <c r="B12" s="146"/>
      <c r="C12" s="146"/>
      <c r="D12" s="146"/>
      <c r="E12" s="147"/>
      <c r="F12" s="18">
        <f>F10+F11</f>
        <v>1301592.58</v>
      </c>
      <c r="G12" s="19">
        <f>G10+G11</f>
        <v>0</v>
      </c>
      <c r="H12" s="19">
        <f>H10+H11</f>
        <v>1359904</v>
      </c>
      <c r="I12" s="18">
        <f>I10+I11</f>
        <v>1442861.22</v>
      </c>
      <c r="J12" s="123">
        <f t="shared" ref="J12:K16" si="0">I12/F12*100</f>
        <v>110.853522228899</v>
      </c>
      <c r="K12" s="123">
        <f t="shared" ref="K12:K15" si="1">I12/H12*100</f>
        <v>106.10022619243711</v>
      </c>
    </row>
    <row r="13" spans="1:11">
      <c r="A13" s="148" t="s">
        <v>11</v>
      </c>
      <c r="B13" s="142"/>
      <c r="C13" s="142"/>
      <c r="D13" s="142"/>
      <c r="E13" s="142"/>
      <c r="F13" s="15">
        <f>+'A.1 RASHODI EK'!C10</f>
        <v>1304550.4399999997</v>
      </c>
      <c r="G13" s="16">
        <f>+'A.1 RASHODI EK'!D10</f>
        <v>0</v>
      </c>
      <c r="H13" s="117">
        <v>1351924</v>
      </c>
      <c r="I13" s="15">
        <f>+'A.1 RASHODI EK'!F10</f>
        <v>1436369.38</v>
      </c>
      <c r="J13" s="17">
        <f t="shared" si="0"/>
        <v>110.10454911961858</v>
      </c>
      <c r="K13" s="17">
        <f t="shared" si="1"/>
        <v>106.24631118317301</v>
      </c>
    </row>
    <row r="14" spans="1:11">
      <c r="A14" s="144" t="s">
        <v>12</v>
      </c>
      <c r="B14" s="143"/>
      <c r="C14" s="143"/>
      <c r="D14" s="143"/>
      <c r="E14" s="143"/>
      <c r="F14" s="15">
        <f>+'A.1 RASHODI EK'!C113</f>
        <v>24163.31</v>
      </c>
      <c r="G14" s="16">
        <f>+'A.1 RASHODI EK'!D113</f>
        <v>0</v>
      </c>
      <c r="H14" s="117">
        <v>7980</v>
      </c>
      <c r="I14" s="15">
        <f>+'A.1 RASHODI EK'!F113</f>
        <v>1874</v>
      </c>
      <c r="J14" s="17">
        <f t="shared" si="0"/>
        <v>7.7555599791584839</v>
      </c>
      <c r="K14" s="17">
        <f t="shared" si="1"/>
        <v>23.483709273182956</v>
      </c>
    </row>
    <row r="15" spans="1:11">
      <c r="A15" s="20" t="s">
        <v>13</v>
      </c>
      <c r="B15" s="21"/>
      <c r="C15" s="21"/>
      <c r="D15" s="21"/>
      <c r="E15" s="21"/>
      <c r="F15" s="18">
        <f>F13+F14</f>
        <v>1328713.7499999998</v>
      </c>
      <c r="G15" s="19">
        <f>G13+G14</f>
        <v>0</v>
      </c>
      <c r="H15" s="19">
        <f>H13+H14</f>
        <v>1359904</v>
      </c>
      <c r="I15" s="18">
        <f>I13+I14</f>
        <v>1438243.38</v>
      </c>
      <c r="J15" s="123">
        <f t="shared" si="0"/>
        <v>108.24328264835073</v>
      </c>
      <c r="K15" s="123">
        <f t="shared" si="1"/>
        <v>105.76065516389393</v>
      </c>
    </row>
    <row r="16" spans="1:11">
      <c r="A16" s="149" t="s">
        <v>14</v>
      </c>
      <c r="B16" s="146"/>
      <c r="C16" s="146"/>
      <c r="D16" s="146"/>
      <c r="E16" s="146"/>
      <c r="F16" s="22">
        <f>F12-F15</f>
        <v>-27121.169999999693</v>
      </c>
      <c r="G16" s="23">
        <f>G12-G15</f>
        <v>0</v>
      </c>
      <c r="H16" s="23">
        <f>H12-H15</f>
        <v>0</v>
      </c>
      <c r="I16" s="22">
        <f>I12-I15</f>
        <v>4617.8400000000838</v>
      </c>
      <c r="J16" s="123">
        <f t="shared" si="0"/>
        <v>-17.026699069399058</v>
      </c>
      <c r="K16" s="123" t="e">
        <f t="shared" si="0"/>
        <v>#DIV/0!</v>
      </c>
    </row>
    <row r="17" spans="1:11" ht="18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>
      <c r="A18" s="136" t="s">
        <v>15</v>
      </c>
      <c r="B18" s="136"/>
      <c r="C18" s="136"/>
      <c r="D18" s="136"/>
      <c r="E18" s="136"/>
      <c r="F18" s="25"/>
      <c r="G18" s="26"/>
      <c r="H18" s="26"/>
      <c r="I18" s="25"/>
      <c r="J18" s="27"/>
      <c r="K18" s="27"/>
    </row>
    <row r="19" spans="1:11" ht="38.25">
      <c r="A19" s="137" t="s">
        <v>3</v>
      </c>
      <c r="B19" s="137"/>
      <c r="C19" s="137"/>
      <c r="D19" s="137"/>
      <c r="E19" s="137"/>
      <c r="F19" s="11" t="s">
        <v>548</v>
      </c>
      <c r="G19" s="12" t="s">
        <v>553</v>
      </c>
      <c r="H19" s="12" t="s">
        <v>554</v>
      </c>
      <c r="I19" s="11" t="s">
        <v>555</v>
      </c>
      <c r="J19" s="28" t="s">
        <v>4</v>
      </c>
      <c r="K19" s="28" t="s">
        <v>5</v>
      </c>
    </row>
    <row r="20" spans="1:11">
      <c r="A20" s="150">
        <v>1</v>
      </c>
      <c r="B20" s="151"/>
      <c r="C20" s="151"/>
      <c r="D20" s="151"/>
      <c r="E20" s="151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>
      <c r="A21" s="141" t="s">
        <v>16</v>
      </c>
      <c r="B21" s="152"/>
      <c r="C21" s="152"/>
      <c r="D21" s="152"/>
      <c r="E21" s="152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>
      <c r="A22" s="141" t="s">
        <v>17</v>
      </c>
      <c r="B22" s="153"/>
      <c r="C22" s="153"/>
      <c r="D22" s="153"/>
      <c r="E22" s="153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 t="e">
        <f t="shared" si="2"/>
        <v>#DIV/0!</v>
      </c>
      <c r="K22" s="17" t="e">
        <f t="shared" si="3"/>
        <v>#DIV/0!</v>
      </c>
    </row>
    <row r="23" spans="1:11">
      <c r="A23" s="138" t="s">
        <v>18</v>
      </c>
      <c r="B23" s="139"/>
      <c r="C23" s="139"/>
      <c r="D23" s="139"/>
      <c r="E23" s="140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 t="e">
        <f t="shared" si="2"/>
        <v>#DIV/0!</v>
      </c>
      <c r="K23" s="18" t="e">
        <f t="shared" si="3"/>
        <v>#DIV/0!</v>
      </c>
    </row>
    <row r="24" spans="1:11">
      <c r="A24" s="141" t="s">
        <v>19</v>
      </c>
      <c r="B24" s="153"/>
      <c r="C24" s="153"/>
      <c r="D24" s="153"/>
      <c r="E24" s="153"/>
      <c r="F24" s="111"/>
      <c r="G24" s="112"/>
      <c r="H24" s="112"/>
      <c r="I24" s="15">
        <f>+F25</f>
        <v>0</v>
      </c>
      <c r="J24" s="17" t="e">
        <f t="shared" si="2"/>
        <v>#DIV/0!</v>
      </c>
      <c r="K24" s="17" t="e">
        <f t="shared" si="3"/>
        <v>#DIV/0!</v>
      </c>
    </row>
    <row r="25" spans="1:11">
      <c r="A25" s="141" t="s">
        <v>20</v>
      </c>
      <c r="B25" s="153"/>
      <c r="C25" s="153"/>
      <c r="D25" s="153"/>
      <c r="E25" s="153"/>
      <c r="F25" s="111"/>
      <c r="G25" s="112"/>
      <c r="H25" s="112"/>
      <c r="I25" s="112"/>
      <c r="J25" s="17" t="e">
        <f t="shared" si="2"/>
        <v>#DIV/0!</v>
      </c>
      <c r="K25" s="17" t="e">
        <f t="shared" si="3"/>
        <v>#DIV/0!</v>
      </c>
    </row>
    <row r="26" spans="1:11">
      <c r="A26" s="138" t="s">
        <v>21</v>
      </c>
      <c r="B26" s="139"/>
      <c r="C26" s="139"/>
      <c r="D26" s="139"/>
      <c r="E26" s="140"/>
      <c r="F26" s="18">
        <f>+F23+F24+F25</f>
        <v>0</v>
      </c>
      <c r="G26" s="23">
        <f>+G23+G24+G25</f>
        <v>0</v>
      </c>
      <c r="H26" s="23">
        <f>+H23+H24+H25</f>
        <v>0</v>
      </c>
      <c r="I26" s="18">
        <f>+I23+I24+I25</f>
        <v>0</v>
      </c>
      <c r="J26" s="18" t="e">
        <f t="shared" si="2"/>
        <v>#DIV/0!</v>
      </c>
      <c r="K26" s="18" t="e">
        <f t="shared" si="3"/>
        <v>#DIV/0!</v>
      </c>
    </row>
    <row r="27" spans="1:11">
      <c r="A27" s="156" t="s">
        <v>22</v>
      </c>
      <c r="B27" s="156"/>
      <c r="C27" s="156"/>
      <c r="D27" s="156"/>
      <c r="E27" s="156"/>
      <c r="F27" s="22">
        <f>+F16+F26</f>
        <v>-27121.169999999693</v>
      </c>
      <c r="G27" s="23">
        <f>+G16+G26</f>
        <v>0</v>
      </c>
      <c r="H27" s="23">
        <f>+H16+H26</f>
        <v>0</v>
      </c>
      <c r="I27" s="22">
        <f>+I16+I26</f>
        <v>4617.8400000000838</v>
      </c>
      <c r="J27" s="18">
        <f t="shared" si="2"/>
        <v>-17.026699069399058</v>
      </c>
      <c r="K27" s="18" t="e">
        <f t="shared" si="3"/>
        <v>#DIV/0!</v>
      </c>
    </row>
    <row r="29" spans="1:11" ht="23.25" customHeight="1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</row>
    <row r="30" spans="1:11" ht="20.25" customHeight="1">
      <c r="A30" s="154" t="s">
        <v>556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</row>
    <row r="31" spans="1:11" ht="38.25" customHeight="1">
      <c r="A31" s="154" t="s">
        <v>552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</row>
    <row r="32" spans="1:11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</row>
    <row r="33" spans="1:11" ht="31.5" customHeight="1">
      <c r="A33" s="155" t="s">
        <v>557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201"/>
  <sheetViews>
    <sheetView zoomScale="90" zoomScaleNormal="90" workbookViewId="0">
      <pane xSplit="2" ySplit="8" topLeftCell="C82" activePane="bottomRight" state="frozen"/>
      <selection pane="topRight" activeCell="C1" sqref="C1"/>
      <selection pane="bottomLeft" activeCell="A10" sqref="A10"/>
      <selection pane="bottomRight" sqref="A1:H88"/>
    </sheetView>
  </sheetViews>
  <sheetFormatPr defaultRowHeight="12.75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>
      <c r="A1" s="159" t="s">
        <v>0</v>
      </c>
      <c r="B1" s="159"/>
      <c r="C1" s="159"/>
      <c r="D1" s="159"/>
      <c r="E1" s="159"/>
      <c r="F1" s="159"/>
      <c r="G1" s="159"/>
      <c r="H1" s="159"/>
      <c r="I1" s="37"/>
      <c r="J1" s="37"/>
      <c r="K1" s="37"/>
      <c r="L1" s="38"/>
      <c r="M1" s="38"/>
      <c r="N1" s="38"/>
      <c r="O1" s="38"/>
    </row>
    <row r="2" spans="1:15" ht="18">
      <c r="A2" s="41"/>
      <c r="B2" s="41"/>
      <c r="C2" s="41"/>
      <c r="D2" s="41"/>
      <c r="E2" s="41"/>
      <c r="F2" s="41"/>
      <c r="G2" s="41"/>
      <c r="H2" s="73"/>
      <c r="I2" s="42"/>
      <c r="J2" s="42"/>
      <c r="K2" s="42"/>
      <c r="L2" s="38"/>
      <c r="M2" s="38"/>
      <c r="N2" s="38"/>
      <c r="O2" s="38"/>
    </row>
    <row r="3" spans="1:15" ht="15.75" customHeight="1">
      <c r="A3" s="159" t="s">
        <v>23</v>
      </c>
      <c r="B3" s="159"/>
      <c r="C3" s="159"/>
      <c r="D3" s="159"/>
      <c r="E3" s="159"/>
      <c r="F3" s="159"/>
      <c r="G3" s="159"/>
      <c r="H3" s="159"/>
      <c r="I3" s="37"/>
      <c r="J3" s="37"/>
      <c r="K3" s="37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73"/>
      <c r="I4" s="42"/>
      <c r="J4" s="42"/>
      <c r="K4" s="42"/>
      <c r="L4" s="38"/>
      <c r="M4" s="38"/>
      <c r="N4" s="38"/>
      <c r="O4" s="38"/>
    </row>
    <row r="5" spans="1:15" ht="15.75" customHeight="1">
      <c r="A5" s="159" t="s">
        <v>24</v>
      </c>
      <c r="B5" s="159"/>
      <c r="C5" s="159"/>
      <c r="D5" s="159"/>
      <c r="E5" s="159"/>
      <c r="F5" s="159"/>
      <c r="G5" s="159"/>
      <c r="H5" s="159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73"/>
      <c r="I6" s="42"/>
      <c r="J6" s="42"/>
      <c r="K6" s="42"/>
      <c r="L6" s="38"/>
      <c r="M6" s="38"/>
      <c r="N6" s="38"/>
      <c r="O6" s="38"/>
    </row>
    <row r="7" spans="1:15" s="32" customFormat="1" ht="57">
      <c r="A7" s="158" t="s">
        <v>3</v>
      </c>
      <c r="B7" s="158"/>
      <c r="C7" s="50" t="s">
        <v>558</v>
      </c>
      <c r="D7" s="50" t="s">
        <v>559</v>
      </c>
      <c r="E7" s="50" t="s">
        <v>560</v>
      </c>
      <c r="F7" s="50" t="s">
        <v>561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>
      <c r="A8" s="157">
        <v>1</v>
      </c>
      <c r="B8" s="15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>
      <c r="A10" s="95"/>
      <c r="B10" s="97" t="s">
        <v>25</v>
      </c>
      <c r="C10" s="88">
        <f>+C11+C70</f>
        <v>1301592.58</v>
      </c>
      <c r="D10" s="98">
        <f>+D11+D70</f>
        <v>0</v>
      </c>
      <c r="E10" s="98">
        <f>+E11+E70</f>
        <v>0</v>
      </c>
      <c r="F10" s="88">
        <f>+F11+F70</f>
        <v>1442861.22</v>
      </c>
      <c r="G10" s="88">
        <f>+F10/C10*100</f>
        <v>110.853522228899</v>
      </c>
      <c r="H10" s="88">
        <f>IFERROR(F11/C11*100,"")</f>
        <v>110.853522228899</v>
      </c>
      <c r="I10" s="38"/>
      <c r="J10" s="38"/>
      <c r="K10" s="38"/>
      <c r="L10" s="38"/>
      <c r="M10" s="40"/>
      <c r="N10" s="40"/>
      <c r="O10" s="40"/>
    </row>
    <row r="11" spans="1:15">
      <c r="A11" s="89" t="s">
        <v>30</v>
      </c>
      <c r="B11" s="90" t="s">
        <v>31</v>
      </c>
      <c r="C11" s="91">
        <f>+C12+C34+C45+C51+C58+C65</f>
        <v>1301592.58</v>
      </c>
      <c r="D11" s="92">
        <f>+D12+D34+D45+D51+D58+D65</f>
        <v>0</v>
      </c>
      <c r="E11" s="92">
        <f>+E12+E34+E45+E51+E58+E65</f>
        <v>0</v>
      </c>
      <c r="F11" s="91">
        <f>+F12+F34+F45+F51+F58+F65</f>
        <v>1442861.22</v>
      </c>
      <c r="G11" s="93">
        <f>+F11/C11*100</f>
        <v>110.853522228899</v>
      </c>
      <c r="H11" s="93" t="str">
        <f>IF(E12=0,"",F12/E12*100)</f>
        <v/>
      </c>
      <c r="I11" s="55"/>
      <c r="J11" s="55"/>
      <c r="K11" s="55"/>
      <c r="L11" s="55"/>
      <c r="M11" s="55"/>
      <c r="N11" s="55"/>
      <c r="O11" s="55"/>
    </row>
    <row r="12" spans="1:15">
      <c r="A12" s="77" t="s">
        <v>33</v>
      </c>
      <c r="B12" s="78" t="s">
        <v>34</v>
      </c>
      <c r="C12" s="74">
        <f>+C13+C15+C20+C23+C26+C29</f>
        <v>1210</v>
      </c>
      <c r="D12" s="72"/>
      <c r="E12" s="72"/>
      <c r="F12" s="74">
        <f>+F13+F15+F20+F23+F26+F29</f>
        <v>0</v>
      </c>
      <c r="G12" s="74">
        <f>+F12/C12*100</f>
        <v>0</v>
      </c>
      <c r="H12" s="74" t="str">
        <f>IF(E12=0,"",F12/E12*100)</f>
        <v/>
      </c>
      <c r="I12" s="46"/>
      <c r="J12" s="46"/>
      <c r="K12" s="46"/>
      <c r="L12" s="46"/>
      <c r="M12" s="46"/>
      <c r="N12" s="46"/>
      <c r="O12" s="46"/>
    </row>
    <row r="13" spans="1:15">
      <c r="A13" s="75" t="s">
        <v>262</v>
      </c>
      <c r="B13" s="76" t="s">
        <v>263</v>
      </c>
      <c r="C13" s="74">
        <f>+C14</f>
        <v>0</v>
      </c>
      <c r="D13" s="72"/>
      <c r="E13" s="72"/>
      <c r="F13" s="74">
        <f>+F14</f>
        <v>0</v>
      </c>
      <c r="G13" s="124" t="str">
        <f>IF(C13=0,"",F13/C13*100)</f>
        <v/>
      </c>
      <c r="H13" s="74" t="str">
        <f t="shared" ref="H13:H76" si="0">IF(E13=0,"",F13/E13*100)</f>
        <v/>
      </c>
      <c r="I13" s="46"/>
      <c r="J13" s="46"/>
      <c r="K13" s="46"/>
      <c r="L13" s="46"/>
      <c r="M13" s="46"/>
      <c r="N13" s="46"/>
      <c r="O13" s="46"/>
    </row>
    <row r="14" spans="1:15">
      <c r="A14" s="49" t="s">
        <v>264</v>
      </c>
      <c r="B14" s="47" t="s">
        <v>265</v>
      </c>
      <c r="C14" s="43"/>
      <c r="D14" s="128"/>
      <c r="E14" s="128"/>
      <c r="F14" s="126"/>
      <c r="G14" s="127" t="str">
        <f t="shared" ref="G14:G63" si="1">IF(C14=0,"",F14/C14*100)</f>
        <v/>
      </c>
      <c r="H14" s="126" t="str">
        <f t="shared" si="0"/>
        <v/>
      </c>
      <c r="I14" s="45"/>
      <c r="J14" s="45"/>
      <c r="K14" s="45"/>
      <c r="L14" s="45"/>
      <c r="M14" s="46"/>
      <c r="N14" s="46"/>
      <c r="O14" s="46"/>
    </row>
    <row r="15" spans="1:15">
      <c r="A15" s="75" t="s">
        <v>35</v>
      </c>
      <c r="B15" s="76" t="s">
        <v>36</v>
      </c>
      <c r="C15" s="74">
        <f>SUM(C16:C19)</f>
        <v>1210</v>
      </c>
      <c r="D15" s="72"/>
      <c r="E15" s="72"/>
      <c r="F15" s="74">
        <f>SUM(F16:F19)</f>
        <v>0</v>
      </c>
      <c r="G15" s="124">
        <f t="shared" si="1"/>
        <v>0</v>
      </c>
      <c r="H15" s="74" t="str">
        <f t="shared" si="0"/>
        <v/>
      </c>
      <c r="I15" s="46"/>
      <c r="J15" s="46"/>
      <c r="K15" s="46"/>
      <c r="L15" s="46"/>
      <c r="M15" s="46"/>
      <c r="N15" s="46"/>
      <c r="O15" s="46"/>
    </row>
    <row r="16" spans="1:15">
      <c r="A16" s="49" t="s">
        <v>266</v>
      </c>
      <c r="B16" s="47" t="s">
        <v>267</v>
      </c>
      <c r="C16" s="43"/>
      <c r="D16" s="128"/>
      <c r="E16" s="128"/>
      <c r="F16" s="126"/>
      <c r="G16" s="127" t="str">
        <f t="shared" si="1"/>
        <v/>
      </c>
      <c r="H16" s="126" t="str">
        <f t="shared" si="0"/>
        <v/>
      </c>
      <c r="I16" s="45"/>
      <c r="J16" s="45"/>
      <c r="K16" s="45"/>
      <c r="L16" s="45"/>
      <c r="M16" s="46"/>
      <c r="N16" s="46"/>
      <c r="O16" s="46"/>
    </row>
    <row r="17" spans="1:15">
      <c r="A17" s="49" t="s">
        <v>268</v>
      </c>
      <c r="B17" s="47" t="s">
        <v>269</v>
      </c>
      <c r="C17" s="43"/>
      <c r="D17" s="128"/>
      <c r="E17" s="128"/>
      <c r="F17" s="128"/>
      <c r="G17" s="127" t="str">
        <f t="shared" si="1"/>
        <v/>
      </c>
      <c r="H17" s="126" t="str">
        <f t="shared" si="0"/>
        <v/>
      </c>
      <c r="I17" s="45"/>
      <c r="J17" s="45"/>
      <c r="K17" s="45"/>
      <c r="L17" s="45"/>
      <c r="M17" s="46"/>
      <c r="N17" s="46"/>
      <c r="O17" s="46"/>
    </row>
    <row r="18" spans="1:15">
      <c r="A18" s="49" t="s">
        <v>37</v>
      </c>
      <c r="B18" s="47" t="s">
        <v>38</v>
      </c>
      <c r="C18" s="43">
        <v>1210</v>
      </c>
      <c r="D18" s="128"/>
      <c r="E18" s="128"/>
      <c r="F18" s="126"/>
      <c r="G18" s="127">
        <f t="shared" si="1"/>
        <v>0</v>
      </c>
      <c r="H18" s="126" t="str">
        <f t="shared" si="0"/>
        <v/>
      </c>
      <c r="I18" s="45"/>
      <c r="J18" s="45"/>
      <c r="K18" s="45"/>
      <c r="L18" s="45"/>
      <c r="M18" s="46"/>
      <c r="N18" s="46"/>
      <c r="O18" s="46"/>
    </row>
    <row r="19" spans="1:15">
      <c r="A19" s="49" t="s">
        <v>39</v>
      </c>
      <c r="B19" s="47" t="s">
        <v>40</v>
      </c>
      <c r="C19" s="43"/>
      <c r="D19" s="128"/>
      <c r="E19" s="128"/>
      <c r="F19" s="126"/>
      <c r="G19" s="127" t="str">
        <f t="shared" si="1"/>
        <v/>
      </c>
      <c r="H19" s="126" t="str">
        <f t="shared" si="0"/>
        <v/>
      </c>
      <c r="I19" s="45"/>
      <c r="J19" s="45"/>
      <c r="K19" s="45"/>
      <c r="L19" s="45"/>
      <c r="M19" s="46"/>
      <c r="N19" s="46"/>
      <c r="O19" s="46"/>
    </row>
    <row r="20" spans="1:15">
      <c r="A20" s="75" t="s">
        <v>270</v>
      </c>
      <c r="B20" s="76" t="s">
        <v>271</v>
      </c>
      <c r="C20" s="74">
        <f>+C21+C22</f>
        <v>0</v>
      </c>
      <c r="D20" s="72"/>
      <c r="E20" s="72"/>
      <c r="F20" s="74">
        <f>+F21+F22</f>
        <v>0</v>
      </c>
      <c r="G20" s="124" t="str">
        <f t="shared" si="1"/>
        <v/>
      </c>
      <c r="H20" s="74" t="str">
        <f t="shared" si="0"/>
        <v/>
      </c>
      <c r="I20" s="46"/>
      <c r="J20" s="46"/>
      <c r="K20" s="46"/>
      <c r="L20" s="46"/>
      <c r="M20" s="46"/>
      <c r="N20" s="46"/>
      <c r="O20" s="46"/>
    </row>
    <row r="21" spans="1:15">
      <c r="A21" s="49" t="s">
        <v>272</v>
      </c>
      <c r="B21" s="47" t="s">
        <v>273</v>
      </c>
      <c r="C21" s="43"/>
      <c r="D21" s="128"/>
      <c r="E21" s="128"/>
      <c r="F21" s="126"/>
      <c r="G21" s="127" t="str">
        <f t="shared" si="1"/>
        <v/>
      </c>
      <c r="H21" s="126" t="str">
        <f t="shared" si="0"/>
        <v/>
      </c>
      <c r="I21" s="45"/>
      <c r="J21" s="45"/>
      <c r="K21" s="45"/>
      <c r="L21" s="45"/>
      <c r="M21" s="46"/>
      <c r="N21" s="46"/>
      <c r="O21" s="46"/>
    </row>
    <row r="22" spans="1:15">
      <c r="A22" s="49" t="s">
        <v>274</v>
      </c>
      <c r="B22" s="47" t="s">
        <v>275</v>
      </c>
      <c r="C22" s="43"/>
      <c r="D22" s="128"/>
      <c r="E22" s="128"/>
      <c r="F22" s="128"/>
      <c r="G22" s="127" t="str">
        <f t="shared" si="1"/>
        <v/>
      </c>
      <c r="H22" s="126" t="str">
        <f t="shared" si="0"/>
        <v/>
      </c>
      <c r="I22" s="45"/>
      <c r="J22" s="45"/>
      <c r="K22" s="45"/>
      <c r="L22" s="45"/>
      <c r="M22" s="46"/>
      <c r="N22" s="46"/>
      <c r="O22" s="46"/>
    </row>
    <row r="23" spans="1:15">
      <c r="A23" s="75" t="s">
        <v>276</v>
      </c>
      <c r="B23" s="76" t="s">
        <v>277</v>
      </c>
      <c r="C23" s="74">
        <f>+C24+C25</f>
        <v>0</v>
      </c>
      <c r="D23" s="72"/>
      <c r="E23" s="72"/>
      <c r="F23" s="74">
        <f>+F24+F25</f>
        <v>0</v>
      </c>
      <c r="G23" s="124" t="str">
        <f t="shared" si="1"/>
        <v/>
      </c>
      <c r="H23" s="74" t="str">
        <f t="shared" si="0"/>
        <v/>
      </c>
      <c r="I23" s="46"/>
      <c r="J23" s="46"/>
      <c r="K23" s="46"/>
      <c r="L23" s="46"/>
      <c r="M23" s="46"/>
      <c r="N23" s="46"/>
      <c r="O23" s="46"/>
    </row>
    <row r="24" spans="1:15" ht="25.5">
      <c r="A24" s="49" t="s">
        <v>278</v>
      </c>
      <c r="B24" s="47" t="s">
        <v>279</v>
      </c>
      <c r="C24" s="43"/>
      <c r="D24" s="128"/>
      <c r="E24" s="128"/>
      <c r="F24" s="126"/>
      <c r="G24" s="127" t="str">
        <f t="shared" si="1"/>
        <v/>
      </c>
      <c r="H24" s="126" t="str">
        <f t="shared" si="0"/>
        <v/>
      </c>
      <c r="I24" s="45"/>
      <c r="J24" s="45"/>
      <c r="K24" s="45"/>
      <c r="L24" s="45"/>
      <c r="M24" s="46"/>
      <c r="N24" s="46"/>
      <c r="O24" s="46"/>
    </row>
    <row r="25" spans="1:15" ht="25.5">
      <c r="A25" s="49" t="s">
        <v>280</v>
      </c>
      <c r="B25" s="47" t="s">
        <v>281</v>
      </c>
      <c r="C25" s="43"/>
      <c r="D25" s="128"/>
      <c r="E25" s="128"/>
      <c r="F25" s="126"/>
      <c r="G25" s="127" t="str">
        <f t="shared" si="1"/>
        <v/>
      </c>
      <c r="H25" s="126" t="str">
        <f t="shared" si="0"/>
        <v/>
      </c>
      <c r="I25" s="45"/>
      <c r="J25" s="45"/>
      <c r="K25" s="45"/>
      <c r="L25" s="45"/>
      <c r="M25" s="46"/>
      <c r="N25" s="46"/>
      <c r="O25" s="46"/>
    </row>
    <row r="26" spans="1:15">
      <c r="A26" s="75" t="s">
        <v>282</v>
      </c>
      <c r="B26" s="76" t="s">
        <v>283</v>
      </c>
      <c r="C26" s="74">
        <f>+C27+C28</f>
        <v>0</v>
      </c>
      <c r="D26" s="72"/>
      <c r="E26" s="72"/>
      <c r="F26" s="74">
        <f>+F27+F28</f>
        <v>0</v>
      </c>
      <c r="G26" s="124" t="str">
        <f t="shared" si="1"/>
        <v/>
      </c>
      <c r="H26" s="74" t="str">
        <f t="shared" si="0"/>
        <v/>
      </c>
      <c r="I26" s="46"/>
      <c r="J26" s="46"/>
      <c r="K26" s="46"/>
      <c r="L26" s="46"/>
      <c r="M26" s="46"/>
      <c r="N26" s="46"/>
      <c r="O26" s="46"/>
    </row>
    <row r="27" spans="1:15">
      <c r="A27" s="49" t="s">
        <v>284</v>
      </c>
      <c r="B27" s="47" t="s">
        <v>285</v>
      </c>
      <c r="C27" s="43"/>
      <c r="D27" s="128"/>
      <c r="E27" s="128"/>
      <c r="F27" s="126"/>
      <c r="G27" s="127" t="str">
        <f t="shared" si="1"/>
        <v/>
      </c>
      <c r="H27" s="126" t="str">
        <f t="shared" si="0"/>
        <v/>
      </c>
      <c r="I27" s="45"/>
      <c r="J27" s="45"/>
      <c r="K27" s="45"/>
      <c r="L27" s="45"/>
      <c r="M27" s="46"/>
      <c r="N27" s="46"/>
      <c r="O27" s="46"/>
    </row>
    <row r="28" spans="1:15" ht="25.5">
      <c r="A28" s="49" t="s">
        <v>286</v>
      </c>
      <c r="B28" s="47" t="s">
        <v>287</v>
      </c>
      <c r="C28" s="48"/>
      <c r="D28" s="128"/>
      <c r="E28" s="128"/>
      <c r="F28" s="126"/>
      <c r="G28" s="127" t="str">
        <f>IF(C28=0,"",F28/C28*100)</f>
        <v/>
      </c>
      <c r="H28" s="126" t="str">
        <f t="shared" si="0"/>
        <v/>
      </c>
      <c r="I28" s="45"/>
      <c r="J28" s="45"/>
      <c r="K28" s="45"/>
      <c r="L28" s="45"/>
      <c r="M28" s="46"/>
      <c r="N28" s="46"/>
      <c r="O28" s="46"/>
    </row>
    <row r="29" spans="1:15">
      <c r="A29" s="75" t="s">
        <v>288</v>
      </c>
      <c r="B29" s="76" t="s">
        <v>196</v>
      </c>
      <c r="C29" s="74">
        <f>SUM(C30:C33)</f>
        <v>0</v>
      </c>
      <c r="D29" s="72"/>
      <c r="E29" s="72"/>
      <c r="F29" s="74">
        <f>SUM(F30:F33)</f>
        <v>0</v>
      </c>
      <c r="G29" s="124" t="str">
        <f t="shared" si="1"/>
        <v/>
      </c>
      <c r="H29" s="74" t="str">
        <f t="shared" si="0"/>
        <v/>
      </c>
      <c r="I29" s="46"/>
      <c r="J29" s="46"/>
      <c r="K29" s="46"/>
      <c r="L29" s="46"/>
      <c r="M29" s="46"/>
      <c r="N29" s="46"/>
      <c r="O29" s="46"/>
    </row>
    <row r="30" spans="1:15">
      <c r="A30" s="49" t="s">
        <v>289</v>
      </c>
      <c r="B30" s="47" t="s">
        <v>198</v>
      </c>
      <c r="C30" s="43"/>
      <c r="D30" s="125"/>
      <c r="E30" s="125"/>
      <c r="F30" s="126"/>
      <c r="G30" s="127" t="str">
        <f t="shared" si="1"/>
        <v/>
      </c>
      <c r="H30" s="126" t="str">
        <f t="shared" si="0"/>
        <v/>
      </c>
      <c r="I30" s="46"/>
      <c r="J30" s="46"/>
      <c r="K30" s="46"/>
      <c r="L30" s="46"/>
      <c r="M30" s="46"/>
      <c r="N30" s="46"/>
      <c r="O30" s="46"/>
    </row>
    <row r="31" spans="1:15">
      <c r="A31" s="49" t="s">
        <v>290</v>
      </c>
      <c r="B31" s="47" t="s">
        <v>200</v>
      </c>
      <c r="C31" s="43"/>
      <c r="D31" s="125"/>
      <c r="E31" s="125"/>
      <c r="F31" s="126"/>
      <c r="G31" s="127" t="str">
        <f t="shared" si="1"/>
        <v/>
      </c>
      <c r="H31" s="126" t="str">
        <f t="shared" si="0"/>
        <v/>
      </c>
      <c r="I31" s="46"/>
      <c r="J31" s="46"/>
      <c r="K31" s="46"/>
      <c r="L31" s="46"/>
      <c r="M31" s="46"/>
      <c r="N31" s="46"/>
      <c r="O31" s="46"/>
    </row>
    <row r="32" spans="1:15" ht="25.5">
      <c r="A32" s="49" t="s">
        <v>291</v>
      </c>
      <c r="B32" s="47" t="s">
        <v>292</v>
      </c>
      <c r="C32" s="43"/>
      <c r="D32" s="125"/>
      <c r="E32" s="125"/>
      <c r="F32" s="126"/>
      <c r="G32" s="127" t="str">
        <f t="shared" si="1"/>
        <v/>
      </c>
      <c r="H32" s="126" t="str">
        <f t="shared" si="0"/>
        <v/>
      </c>
      <c r="I32" s="46"/>
      <c r="J32" s="46"/>
      <c r="K32" s="46"/>
      <c r="L32" s="46"/>
      <c r="M32" s="46"/>
      <c r="N32" s="46"/>
      <c r="O32" s="46"/>
    </row>
    <row r="33" spans="1:15" ht="25.5">
      <c r="A33" s="49" t="s">
        <v>293</v>
      </c>
      <c r="B33" s="47" t="s">
        <v>202</v>
      </c>
      <c r="C33" s="43"/>
      <c r="D33" s="125"/>
      <c r="E33" s="125"/>
      <c r="F33" s="126"/>
      <c r="G33" s="127" t="str">
        <f t="shared" si="1"/>
        <v/>
      </c>
      <c r="H33" s="126" t="str">
        <f t="shared" si="0"/>
        <v/>
      </c>
      <c r="I33" s="46"/>
      <c r="J33" s="46"/>
      <c r="K33" s="46"/>
      <c r="L33" s="46"/>
      <c r="M33" s="46"/>
      <c r="N33" s="46"/>
      <c r="O33" s="46"/>
    </row>
    <row r="34" spans="1:15">
      <c r="A34" s="77" t="s">
        <v>41</v>
      </c>
      <c r="B34" s="78" t="s">
        <v>42</v>
      </c>
      <c r="C34" s="74">
        <f>+C35+C42</f>
        <v>19060.759999999998</v>
      </c>
      <c r="D34" s="72"/>
      <c r="E34" s="72"/>
      <c r="F34" s="74">
        <f>+F35+F42</f>
        <v>27354.89</v>
      </c>
      <c r="G34" s="124">
        <f t="shared" si="1"/>
        <v>143.5141620795813</v>
      </c>
      <c r="H34" s="74" t="str">
        <f t="shared" si="0"/>
        <v/>
      </c>
      <c r="I34" s="46"/>
      <c r="J34" s="46"/>
      <c r="K34" s="46"/>
      <c r="L34" s="46"/>
      <c r="M34" s="46"/>
      <c r="N34" s="46"/>
      <c r="O34" s="46"/>
    </row>
    <row r="35" spans="1:15">
      <c r="A35" s="75" t="s">
        <v>43</v>
      </c>
      <c r="B35" s="76" t="s">
        <v>44</v>
      </c>
      <c r="C35" s="74">
        <f>SUM(C36:C41)</f>
        <v>1.55</v>
      </c>
      <c r="D35" s="72"/>
      <c r="E35" s="72"/>
      <c r="F35" s="74">
        <f>SUM(F36:F41)</f>
        <v>0</v>
      </c>
      <c r="G35" s="124">
        <f t="shared" si="1"/>
        <v>0</v>
      </c>
      <c r="H35" s="74" t="str">
        <f t="shared" si="0"/>
        <v/>
      </c>
      <c r="I35" s="46"/>
      <c r="J35" s="46"/>
      <c r="K35" s="46"/>
      <c r="L35" s="46"/>
      <c r="M35" s="46"/>
      <c r="N35" s="46"/>
      <c r="O35" s="46"/>
    </row>
    <row r="36" spans="1:15">
      <c r="A36" s="49" t="s">
        <v>294</v>
      </c>
      <c r="B36" s="47" t="s">
        <v>295</v>
      </c>
      <c r="C36" s="43">
        <v>1.55</v>
      </c>
      <c r="D36" s="125"/>
      <c r="E36" s="125"/>
      <c r="F36" s="126"/>
      <c r="G36" s="127">
        <f t="shared" si="1"/>
        <v>0</v>
      </c>
      <c r="H36" s="126" t="str">
        <f t="shared" si="0"/>
        <v/>
      </c>
      <c r="I36" s="46"/>
      <c r="J36" s="46"/>
      <c r="K36" s="46"/>
      <c r="L36" s="46"/>
      <c r="M36" s="46"/>
      <c r="N36" s="46"/>
      <c r="O36" s="46"/>
    </row>
    <row r="37" spans="1:15">
      <c r="A37" s="49" t="s">
        <v>296</v>
      </c>
      <c r="B37" s="47" t="s">
        <v>297</v>
      </c>
      <c r="C37" s="43"/>
      <c r="D37" s="125"/>
      <c r="E37" s="125"/>
      <c r="F37" s="126"/>
      <c r="G37" s="127" t="str">
        <f t="shared" si="1"/>
        <v/>
      </c>
      <c r="H37" s="126" t="str">
        <f t="shared" si="0"/>
        <v/>
      </c>
      <c r="I37" s="46"/>
      <c r="J37" s="46"/>
      <c r="K37" s="46"/>
      <c r="L37" s="46"/>
      <c r="M37" s="46"/>
      <c r="N37" s="46"/>
      <c r="O37" s="46"/>
    </row>
    <row r="38" spans="1:15" ht="25.5">
      <c r="A38" s="49" t="s">
        <v>298</v>
      </c>
      <c r="B38" s="47" t="s">
        <v>299</v>
      </c>
      <c r="C38" s="43"/>
      <c r="D38" s="125"/>
      <c r="E38" s="125"/>
      <c r="F38" s="126"/>
      <c r="G38" s="127" t="str">
        <f t="shared" si="1"/>
        <v/>
      </c>
      <c r="H38" s="126" t="str">
        <f t="shared" si="0"/>
        <v/>
      </c>
      <c r="I38" s="46"/>
      <c r="J38" s="46"/>
      <c r="K38" s="46"/>
      <c r="L38" s="46"/>
      <c r="M38" s="46"/>
      <c r="N38" s="46"/>
      <c r="O38" s="46"/>
    </row>
    <row r="39" spans="1:15">
      <c r="A39" s="49" t="s">
        <v>300</v>
      </c>
      <c r="B39" s="47" t="s">
        <v>301</v>
      </c>
      <c r="C39" s="43"/>
      <c r="D39" s="125"/>
      <c r="E39" s="125"/>
      <c r="F39" s="126"/>
      <c r="G39" s="127" t="str">
        <f t="shared" si="1"/>
        <v/>
      </c>
      <c r="H39" s="126" t="str">
        <f t="shared" si="0"/>
        <v/>
      </c>
      <c r="I39" s="46"/>
      <c r="J39" s="46"/>
      <c r="K39" s="46"/>
      <c r="L39" s="46"/>
      <c r="M39" s="46"/>
      <c r="N39" s="46"/>
      <c r="O39" s="46"/>
    </row>
    <row r="40" spans="1:15" ht="25.5">
      <c r="A40" s="49" t="s">
        <v>45</v>
      </c>
      <c r="B40" s="47" t="s">
        <v>46</v>
      </c>
      <c r="C40" s="43"/>
      <c r="D40" s="125"/>
      <c r="E40" s="125"/>
      <c r="F40" s="126"/>
      <c r="G40" s="127" t="str">
        <f t="shared" si="1"/>
        <v/>
      </c>
      <c r="H40" s="126" t="str">
        <f t="shared" si="0"/>
        <v/>
      </c>
      <c r="I40" s="46"/>
      <c r="J40" s="46"/>
      <c r="K40" s="46"/>
      <c r="L40" s="46"/>
      <c r="M40" s="46"/>
      <c r="N40" s="46"/>
      <c r="O40" s="46"/>
    </row>
    <row r="41" spans="1:15">
      <c r="A41" s="49" t="s">
        <v>302</v>
      </c>
      <c r="B41" s="47" t="s">
        <v>303</v>
      </c>
      <c r="C41" s="43"/>
      <c r="D41" s="125"/>
      <c r="E41" s="125"/>
      <c r="F41" s="126"/>
      <c r="G41" s="127" t="str">
        <f>IF(C41=0,"",F41/C41*100)</f>
        <v/>
      </c>
      <c r="H41" s="126" t="str">
        <f t="shared" si="0"/>
        <v/>
      </c>
      <c r="I41" s="46"/>
      <c r="J41" s="46"/>
      <c r="K41" s="46"/>
      <c r="L41" s="46"/>
      <c r="M41" s="46"/>
      <c r="N41" s="46"/>
      <c r="O41" s="46"/>
    </row>
    <row r="42" spans="1:15">
      <c r="A42" s="75" t="s">
        <v>304</v>
      </c>
      <c r="B42" s="76" t="s">
        <v>305</v>
      </c>
      <c r="C42" s="74">
        <f>+C43+C44</f>
        <v>19059.21</v>
      </c>
      <c r="D42" s="72"/>
      <c r="E42" s="72"/>
      <c r="F42" s="74">
        <f>+F43+F44</f>
        <v>27354.89</v>
      </c>
      <c r="G42" s="124">
        <f t="shared" si="1"/>
        <v>143.52583344220457</v>
      </c>
      <c r="H42" s="74" t="str">
        <f t="shared" si="0"/>
        <v/>
      </c>
      <c r="I42" s="46"/>
      <c r="J42" s="46"/>
      <c r="K42" s="46"/>
      <c r="L42" s="46"/>
      <c r="M42" s="46"/>
      <c r="N42" s="46"/>
      <c r="O42" s="46"/>
    </row>
    <row r="43" spans="1:15">
      <c r="A43" s="49" t="s">
        <v>306</v>
      </c>
      <c r="B43" s="47" t="s">
        <v>307</v>
      </c>
      <c r="C43" s="43"/>
      <c r="D43" s="125"/>
      <c r="E43" s="125"/>
      <c r="F43" s="126"/>
      <c r="G43" s="127" t="str">
        <f t="shared" si="1"/>
        <v/>
      </c>
      <c r="H43" s="126" t="str">
        <f t="shared" si="0"/>
        <v/>
      </c>
      <c r="I43" s="46"/>
      <c r="J43" s="46"/>
      <c r="K43" s="46"/>
      <c r="L43" s="46"/>
      <c r="M43" s="46"/>
      <c r="N43" s="46"/>
      <c r="O43" s="46"/>
    </row>
    <row r="44" spans="1:15">
      <c r="A44" s="49" t="s">
        <v>308</v>
      </c>
      <c r="B44" s="47" t="s">
        <v>309</v>
      </c>
      <c r="C44" s="43">
        <v>19059.21</v>
      </c>
      <c r="D44" s="125"/>
      <c r="E44" s="125"/>
      <c r="F44" s="126">
        <v>27354.89</v>
      </c>
      <c r="G44" s="127">
        <f t="shared" si="1"/>
        <v>143.52583344220457</v>
      </c>
      <c r="H44" s="126" t="str">
        <f t="shared" si="0"/>
        <v/>
      </c>
      <c r="I44" s="46"/>
      <c r="J44" s="46"/>
      <c r="K44" s="46"/>
      <c r="L44" s="46"/>
      <c r="M44" s="46"/>
      <c r="N44" s="46"/>
      <c r="O44" s="46"/>
    </row>
    <row r="45" spans="1:15" ht="25.5">
      <c r="A45" s="77" t="s">
        <v>47</v>
      </c>
      <c r="B45" s="78" t="s">
        <v>48</v>
      </c>
      <c r="C45" s="74">
        <f>+C46+C48</f>
        <v>67775.03</v>
      </c>
      <c r="D45" s="72"/>
      <c r="E45" s="72"/>
      <c r="F45" s="74">
        <f>+F46+F48</f>
        <v>45294.38</v>
      </c>
      <c r="G45" s="124">
        <f t="shared" si="1"/>
        <v>66.830483144013357</v>
      </c>
      <c r="H45" s="74" t="str">
        <f t="shared" si="0"/>
        <v/>
      </c>
      <c r="I45" s="46"/>
      <c r="J45" s="46"/>
      <c r="K45" s="46"/>
      <c r="L45" s="46"/>
      <c r="M45" s="46"/>
      <c r="N45" s="46"/>
      <c r="O45" s="46"/>
    </row>
    <row r="46" spans="1:15">
      <c r="A46" s="75" t="s">
        <v>310</v>
      </c>
      <c r="B46" s="76" t="s">
        <v>311</v>
      </c>
      <c r="C46" s="74">
        <f>+C47</f>
        <v>0</v>
      </c>
      <c r="D46" s="72"/>
      <c r="E46" s="72"/>
      <c r="F46" s="74">
        <f>+F47</f>
        <v>0</v>
      </c>
      <c r="G46" s="124" t="str">
        <f t="shared" si="1"/>
        <v/>
      </c>
      <c r="H46" s="74" t="str">
        <f t="shared" si="0"/>
        <v/>
      </c>
      <c r="I46" s="46"/>
      <c r="J46" s="46"/>
      <c r="K46" s="46"/>
      <c r="L46" s="46"/>
      <c r="M46" s="46"/>
      <c r="N46" s="46"/>
      <c r="O46" s="46"/>
    </row>
    <row r="47" spans="1:15">
      <c r="A47" s="49" t="s">
        <v>312</v>
      </c>
      <c r="B47" s="47" t="s">
        <v>313</v>
      </c>
      <c r="C47" s="43"/>
      <c r="D47" s="125"/>
      <c r="E47" s="125"/>
      <c r="F47" s="126"/>
      <c r="G47" s="127" t="str">
        <f t="shared" si="1"/>
        <v/>
      </c>
      <c r="H47" s="126" t="str">
        <f t="shared" si="0"/>
        <v/>
      </c>
      <c r="I47" s="46"/>
      <c r="J47" s="46"/>
      <c r="K47" s="46"/>
      <c r="L47" s="46"/>
      <c r="M47" s="46"/>
      <c r="N47" s="46"/>
      <c r="O47" s="46"/>
    </row>
    <row r="48" spans="1:15">
      <c r="A48" s="75" t="s">
        <v>49</v>
      </c>
      <c r="B48" s="76" t="s">
        <v>50</v>
      </c>
      <c r="C48" s="74">
        <f>+C49+C50</f>
        <v>67775.03</v>
      </c>
      <c r="D48" s="72"/>
      <c r="E48" s="72"/>
      <c r="F48" s="74">
        <f>+F49+F50</f>
        <v>45294.38</v>
      </c>
      <c r="G48" s="124">
        <f t="shared" si="1"/>
        <v>66.830483144013357</v>
      </c>
      <c r="H48" s="74" t="str">
        <f t="shared" si="0"/>
        <v/>
      </c>
      <c r="I48" s="46"/>
      <c r="J48" s="46"/>
      <c r="K48" s="46"/>
      <c r="L48" s="46"/>
      <c r="M48" s="46"/>
      <c r="N48" s="46"/>
      <c r="O48" s="46"/>
    </row>
    <row r="49" spans="1:15">
      <c r="A49" s="49" t="s">
        <v>314</v>
      </c>
      <c r="B49" s="47" t="s">
        <v>315</v>
      </c>
      <c r="C49" s="43"/>
      <c r="D49" s="125"/>
      <c r="E49" s="125"/>
      <c r="F49" s="126"/>
      <c r="G49" s="127" t="str">
        <f t="shared" si="1"/>
        <v/>
      </c>
      <c r="H49" s="126" t="str">
        <f t="shared" si="0"/>
        <v/>
      </c>
      <c r="I49" s="46"/>
      <c r="J49" s="46"/>
      <c r="K49" s="46"/>
      <c r="L49" s="46"/>
      <c r="M49" s="46"/>
      <c r="N49" s="46"/>
      <c r="O49" s="46"/>
    </row>
    <row r="50" spans="1:15">
      <c r="A50" s="49" t="s">
        <v>51</v>
      </c>
      <c r="B50" s="47" t="s">
        <v>52</v>
      </c>
      <c r="C50" s="43">
        <v>67775.03</v>
      </c>
      <c r="D50" s="125"/>
      <c r="E50" s="125"/>
      <c r="F50" s="126">
        <v>45294.38</v>
      </c>
      <c r="G50" s="127">
        <f t="shared" si="1"/>
        <v>66.830483144013357</v>
      </c>
      <c r="H50" s="126" t="str">
        <f t="shared" si="0"/>
        <v/>
      </c>
      <c r="I50" s="46"/>
      <c r="J50" s="46"/>
      <c r="K50" s="46"/>
      <c r="L50" s="46"/>
      <c r="M50" s="46"/>
      <c r="N50" s="46"/>
      <c r="O50" s="46"/>
    </row>
    <row r="51" spans="1:15" ht="25.5">
      <c r="A51" s="77" t="s">
        <v>316</v>
      </c>
      <c r="B51" s="78" t="s">
        <v>317</v>
      </c>
      <c r="C51" s="74">
        <f>+C52+C55</f>
        <v>26124.92</v>
      </c>
      <c r="D51" s="72"/>
      <c r="E51" s="72"/>
      <c r="F51" s="74">
        <f>+F52+F55</f>
        <v>7652.74</v>
      </c>
      <c r="G51" s="124">
        <f t="shared" si="1"/>
        <v>29.292874389663204</v>
      </c>
      <c r="H51" s="74" t="str">
        <f t="shared" si="0"/>
        <v/>
      </c>
      <c r="I51" s="46"/>
      <c r="J51" s="46"/>
      <c r="K51" s="46"/>
      <c r="L51" s="46"/>
      <c r="M51" s="46"/>
      <c r="N51" s="46"/>
      <c r="O51" s="46"/>
    </row>
    <row r="52" spans="1:15">
      <c r="A52" s="75" t="s">
        <v>318</v>
      </c>
      <c r="B52" s="76" t="s">
        <v>319</v>
      </c>
      <c r="C52" s="74">
        <f>+C53+C54</f>
        <v>4924.92</v>
      </c>
      <c r="D52" s="72"/>
      <c r="E52" s="72"/>
      <c r="F52" s="74">
        <f>+F53+F54</f>
        <v>6052.74</v>
      </c>
      <c r="G52" s="124">
        <f t="shared" si="1"/>
        <v>122.90027046124608</v>
      </c>
      <c r="H52" s="74" t="str">
        <f t="shared" si="0"/>
        <v/>
      </c>
      <c r="I52" s="46"/>
      <c r="J52" s="46"/>
      <c r="K52" s="46"/>
      <c r="L52" s="46"/>
      <c r="M52" s="46"/>
      <c r="N52" s="46"/>
      <c r="O52" s="46"/>
    </row>
    <row r="53" spans="1:15">
      <c r="A53" s="49" t="s">
        <v>320</v>
      </c>
      <c r="B53" s="47" t="s">
        <v>321</v>
      </c>
      <c r="C53" s="43">
        <v>1541.36</v>
      </c>
      <c r="D53" s="125"/>
      <c r="E53" s="125"/>
      <c r="F53" s="126">
        <v>2272.7399999999998</v>
      </c>
      <c r="G53" s="127">
        <f t="shared" si="1"/>
        <v>147.45030362796493</v>
      </c>
      <c r="H53" s="126" t="str">
        <f t="shared" si="0"/>
        <v/>
      </c>
      <c r="I53" s="46"/>
      <c r="J53" s="46"/>
      <c r="K53" s="46"/>
      <c r="L53" s="46"/>
      <c r="M53" s="46"/>
      <c r="N53" s="46"/>
      <c r="O53" s="46"/>
    </row>
    <row r="54" spans="1:15">
      <c r="A54" s="49" t="s">
        <v>322</v>
      </c>
      <c r="B54" s="47" t="s">
        <v>323</v>
      </c>
      <c r="C54" s="43">
        <v>3383.56</v>
      </c>
      <c r="D54" s="125"/>
      <c r="E54" s="125"/>
      <c r="F54" s="126">
        <v>3780</v>
      </c>
      <c r="G54" s="127">
        <f t="shared" si="1"/>
        <v>111.71665346558063</v>
      </c>
      <c r="H54" s="126" t="str">
        <f t="shared" si="0"/>
        <v/>
      </c>
      <c r="I54" s="46"/>
      <c r="J54" s="46"/>
      <c r="K54" s="46"/>
      <c r="L54" s="46"/>
      <c r="M54" s="46"/>
      <c r="N54" s="46"/>
      <c r="O54" s="46"/>
    </row>
    <row r="55" spans="1:15">
      <c r="A55" s="75" t="s">
        <v>324</v>
      </c>
      <c r="B55" s="76" t="s">
        <v>325</v>
      </c>
      <c r="C55" s="74">
        <f>+C56+C57</f>
        <v>21200</v>
      </c>
      <c r="D55" s="72"/>
      <c r="E55" s="72"/>
      <c r="F55" s="74">
        <f>+F56+F57</f>
        <v>1600</v>
      </c>
      <c r="G55" s="124">
        <f>IF(C55=0,"",F55/C55*100)</f>
        <v>7.5471698113207548</v>
      </c>
      <c r="H55" s="74" t="str">
        <f t="shared" si="0"/>
        <v/>
      </c>
      <c r="I55" s="46"/>
      <c r="J55" s="46"/>
      <c r="K55" s="46"/>
      <c r="L55" s="46"/>
      <c r="M55" s="46"/>
      <c r="N55" s="46"/>
      <c r="O55" s="46"/>
    </row>
    <row r="56" spans="1:15">
      <c r="A56" s="49" t="s">
        <v>326</v>
      </c>
      <c r="B56" s="47" t="s">
        <v>212</v>
      </c>
      <c r="C56" s="43">
        <v>21200</v>
      </c>
      <c r="D56" s="125"/>
      <c r="E56" s="125"/>
      <c r="F56" s="126">
        <v>1600</v>
      </c>
      <c r="G56" s="127">
        <f t="shared" si="1"/>
        <v>7.5471698113207548</v>
      </c>
      <c r="H56" s="126" t="str">
        <f t="shared" si="0"/>
        <v/>
      </c>
      <c r="I56" s="46"/>
      <c r="J56" s="46"/>
      <c r="K56" s="46"/>
      <c r="L56" s="46"/>
      <c r="M56" s="46"/>
      <c r="N56" s="46"/>
      <c r="O56" s="46"/>
    </row>
    <row r="57" spans="1:15">
      <c r="A57" s="49" t="s">
        <v>327</v>
      </c>
      <c r="B57" s="47" t="s">
        <v>218</v>
      </c>
      <c r="C57" s="43"/>
      <c r="D57" s="125"/>
      <c r="E57" s="125"/>
      <c r="F57" s="126"/>
      <c r="G57" s="127" t="str">
        <f t="shared" si="1"/>
        <v/>
      </c>
      <c r="H57" s="126" t="str">
        <f t="shared" si="0"/>
        <v/>
      </c>
      <c r="I57" s="46"/>
      <c r="J57" s="46"/>
      <c r="K57" s="46"/>
      <c r="L57" s="46"/>
      <c r="M57" s="46"/>
      <c r="N57" s="46"/>
      <c r="O57" s="46"/>
    </row>
    <row r="58" spans="1:15">
      <c r="A58" s="77">
        <v>67</v>
      </c>
      <c r="B58" s="78" t="s">
        <v>530</v>
      </c>
      <c r="C58" s="74">
        <f>+C59+C63</f>
        <v>1182367.9100000001</v>
      </c>
      <c r="D58" s="72"/>
      <c r="E58" s="72"/>
      <c r="F58" s="74">
        <f>+F59+F63</f>
        <v>1362403.19</v>
      </c>
      <c r="G58" s="124">
        <f t="shared" si="1"/>
        <v>115.22667170491796</v>
      </c>
      <c r="H58" s="74" t="str">
        <f t="shared" si="0"/>
        <v/>
      </c>
      <c r="I58" s="46"/>
      <c r="J58" s="46"/>
      <c r="K58" s="46"/>
      <c r="L58" s="46"/>
      <c r="M58" s="46"/>
      <c r="N58" s="46"/>
      <c r="O58" s="46"/>
    </row>
    <row r="59" spans="1:15">
      <c r="A59" s="75">
        <v>671</v>
      </c>
      <c r="B59" s="76" t="s">
        <v>530</v>
      </c>
      <c r="C59" s="74">
        <f>+C60+C61+C62</f>
        <v>1182367.9100000001</v>
      </c>
      <c r="D59" s="72"/>
      <c r="E59" s="72"/>
      <c r="F59" s="74">
        <f>+F60+F61+F62</f>
        <v>1362403.19</v>
      </c>
      <c r="G59" s="124">
        <f t="shared" si="1"/>
        <v>115.22667170491796</v>
      </c>
      <c r="H59" s="74" t="str">
        <f t="shared" si="0"/>
        <v/>
      </c>
      <c r="I59" s="46"/>
      <c r="J59" s="46"/>
      <c r="K59" s="46"/>
      <c r="L59" s="46"/>
      <c r="M59" s="46"/>
      <c r="N59" s="46"/>
      <c r="O59" s="46"/>
    </row>
    <row r="60" spans="1:15" s="115" customFormat="1">
      <c r="A60" s="49">
        <v>6711</v>
      </c>
      <c r="B60" s="47" t="s">
        <v>549</v>
      </c>
      <c r="C60" s="114">
        <v>1158819.56</v>
      </c>
      <c r="D60" s="129"/>
      <c r="E60" s="129"/>
      <c r="F60" s="127">
        <v>1362403.19</v>
      </c>
      <c r="G60" s="127">
        <f t="shared" si="1"/>
        <v>117.56819068535569</v>
      </c>
      <c r="H60" s="126" t="str">
        <f t="shared" si="0"/>
        <v/>
      </c>
      <c r="I60" s="46"/>
      <c r="J60" s="46"/>
      <c r="K60" s="46"/>
      <c r="L60" s="46"/>
      <c r="M60" s="46"/>
      <c r="N60" s="46"/>
      <c r="O60" s="46"/>
    </row>
    <row r="61" spans="1:15" s="115" customFormat="1" ht="25.5">
      <c r="A61" s="49">
        <v>6712</v>
      </c>
      <c r="B61" s="47" t="s">
        <v>550</v>
      </c>
      <c r="C61" s="114">
        <v>23548.35</v>
      </c>
      <c r="D61" s="129"/>
      <c r="E61" s="129"/>
      <c r="F61" s="127"/>
      <c r="G61" s="127">
        <f t="shared" si="1"/>
        <v>0</v>
      </c>
      <c r="H61" s="126" t="str">
        <f t="shared" si="0"/>
        <v/>
      </c>
      <c r="I61" s="46"/>
      <c r="J61" s="46"/>
      <c r="K61" s="46"/>
      <c r="L61" s="46"/>
      <c r="M61" s="46"/>
      <c r="N61" s="46"/>
      <c r="O61" s="46"/>
    </row>
    <row r="62" spans="1:15" s="115" customFormat="1" ht="25.5">
      <c r="A62" s="49">
        <v>6714</v>
      </c>
      <c r="B62" s="47" t="s">
        <v>551</v>
      </c>
      <c r="C62" s="114"/>
      <c r="D62" s="129"/>
      <c r="E62" s="129"/>
      <c r="F62" s="127"/>
      <c r="G62" s="127" t="str">
        <f t="shared" si="1"/>
        <v/>
      </c>
      <c r="H62" s="126" t="str">
        <f t="shared" si="0"/>
        <v/>
      </c>
      <c r="I62" s="46"/>
      <c r="J62" s="46"/>
      <c r="K62" s="46"/>
      <c r="L62" s="46"/>
      <c r="M62" s="46"/>
      <c r="N62" s="46"/>
      <c r="O62" s="46"/>
    </row>
    <row r="63" spans="1:15">
      <c r="A63" s="75">
        <v>673</v>
      </c>
      <c r="B63" s="76" t="s">
        <v>538</v>
      </c>
      <c r="C63" s="74">
        <f>+C64</f>
        <v>0</v>
      </c>
      <c r="D63" s="72"/>
      <c r="E63" s="72"/>
      <c r="F63" s="74">
        <f>+F64</f>
        <v>0</v>
      </c>
      <c r="G63" s="124" t="str">
        <f t="shared" si="1"/>
        <v/>
      </c>
      <c r="H63" s="74" t="str">
        <f t="shared" si="0"/>
        <v/>
      </c>
      <c r="I63" s="46"/>
      <c r="J63" s="46"/>
      <c r="K63" s="46"/>
      <c r="L63" s="46"/>
      <c r="M63" s="46"/>
      <c r="N63" s="46"/>
      <c r="O63" s="46"/>
    </row>
    <row r="64" spans="1:15">
      <c r="A64" s="49">
        <v>6731</v>
      </c>
      <c r="B64" s="47" t="s">
        <v>538</v>
      </c>
      <c r="C64" s="43"/>
      <c r="D64" s="125"/>
      <c r="E64" s="125"/>
      <c r="F64" s="126"/>
      <c r="G64" s="127" t="str">
        <f t="shared" ref="G64:G78" si="2">IF(C64=0,"",F64/C64*100)</f>
        <v/>
      </c>
      <c r="H64" s="126" t="str">
        <f t="shared" si="0"/>
        <v/>
      </c>
      <c r="I64" s="46"/>
      <c r="J64" s="46"/>
      <c r="K64" s="46"/>
      <c r="L64" s="46"/>
      <c r="M64" s="46"/>
      <c r="N64" s="46"/>
      <c r="O64" s="46"/>
    </row>
    <row r="65" spans="1:15">
      <c r="A65" s="77" t="s">
        <v>328</v>
      </c>
      <c r="B65" s="78" t="s">
        <v>329</v>
      </c>
      <c r="C65" s="74">
        <f>+C66+C68</f>
        <v>5053.96</v>
      </c>
      <c r="D65" s="72"/>
      <c r="E65" s="72"/>
      <c r="F65" s="74">
        <f>+F66+F68</f>
        <v>156.02000000000001</v>
      </c>
      <c r="G65" s="124">
        <f t="shared" si="2"/>
        <v>3.08708418744905</v>
      </c>
      <c r="H65" s="74" t="str">
        <f t="shared" si="0"/>
        <v/>
      </c>
      <c r="I65" s="46"/>
      <c r="J65" s="46"/>
      <c r="K65" s="46"/>
      <c r="L65" s="46"/>
      <c r="M65" s="46"/>
      <c r="N65" s="46"/>
      <c r="O65" s="46"/>
    </row>
    <row r="66" spans="1:15">
      <c r="A66" s="75" t="s">
        <v>330</v>
      </c>
      <c r="B66" s="76" t="s">
        <v>331</v>
      </c>
      <c r="C66" s="74">
        <f>+C67</f>
        <v>0</v>
      </c>
      <c r="D66" s="72"/>
      <c r="E66" s="72"/>
      <c r="F66" s="74">
        <f>+F67</f>
        <v>0</v>
      </c>
      <c r="G66" s="124" t="str">
        <f t="shared" si="2"/>
        <v/>
      </c>
      <c r="H66" s="74" t="str">
        <f t="shared" si="0"/>
        <v/>
      </c>
      <c r="I66" s="46"/>
      <c r="J66" s="46"/>
      <c r="K66" s="46"/>
      <c r="L66" s="46"/>
      <c r="M66" s="46"/>
      <c r="N66" s="46"/>
      <c r="O66" s="46"/>
    </row>
    <row r="67" spans="1:15">
      <c r="A67" s="49" t="s">
        <v>332</v>
      </c>
      <c r="B67" s="47" t="s">
        <v>333</v>
      </c>
      <c r="C67" s="43"/>
      <c r="D67" s="125"/>
      <c r="E67" s="125"/>
      <c r="F67" s="126"/>
      <c r="G67" s="127" t="str">
        <f t="shared" si="2"/>
        <v/>
      </c>
      <c r="H67" s="126" t="str">
        <f t="shared" si="0"/>
        <v/>
      </c>
      <c r="I67" s="46"/>
      <c r="J67" s="46"/>
      <c r="K67" s="46"/>
      <c r="L67" s="46"/>
      <c r="M67" s="46"/>
      <c r="N67" s="46"/>
      <c r="O67" s="46"/>
    </row>
    <row r="68" spans="1:15">
      <c r="A68" s="75" t="s">
        <v>334</v>
      </c>
      <c r="B68" s="76" t="s">
        <v>335</v>
      </c>
      <c r="C68" s="74">
        <f>+C69</f>
        <v>5053.96</v>
      </c>
      <c r="D68" s="72"/>
      <c r="E68" s="72"/>
      <c r="F68" s="74">
        <f>+F69</f>
        <v>156.02000000000001</v>
      </c>
      <c r="G68" s="124">
        <f t="shared" si="2"/>
        <v>3.08708418744905</v>
      </c>
      <c r="H68" s="74" t="str">
        <f t="shared" si="0"/>
        <v/>
      </c>
      <c r="I68" s="46"/>
      <c r="J68" s="46"/>
      <c r="K68" s="46"/>
      <c r="L68" s="46"/>
      <c r="M68" s="46"/>
      <c r="N68" s="46"/>
      <c r="O68" s="46"/>
    </row>
    <row r="69" spans="1:15">
      <c r="A69" s="49" t="s">
        <v>336</v>
      </c>
      <c r="B69" s="47" t="s">
        <v>335</v>
      </c>
      <c r="C69" s="43">
        <v>5053.96</v>
      </c>
      <c r="D69" s="125"/>
      <c r="E69" s="125"/>
      <c r="F69" s="126">
        <v>156.02000000000001</v>
      </c>
      <c r="G69" s="127">
        <f t="shared" si="2"/>
        <v>3.08708418744905</v>
      </c>
      <c r="H69" s="126" t="str">
        <f t="shared" si="0"/>
        <v/>
      </c>
      <c r="I69" s="46"/>
      <c r="J69" s="46"/>
      <c r="K69" s="46"/>
      <c r="L69" s="46"/>
      <c r="M69" s="46"/>
      <c r="N69" s="46"/>
      <c r="O69" s="46"/>
    </row>
    <row r="70" spans="1:15">
      <c r="A70" s="89" t="s">
        <v>337</v>
      </c>
      <c r="B70" s="90" t="s">
        <v>338</v>
      </c>
      <c r="C70" s="91">
        <f>+C71+C76</f>
        <v>0</v>
      </c>
      <c r="D70" s="92">
        <f>+D71+D76</f>
        <v>0</v>
      </c>
      <c r="E70" s="92">
        <f>+E71+E76</f>
        <v>0</v>
      </c>
      <c r="F70" s="91">
        <f>+F71+F76</f>
        <v>0</v>
      </c>
      <c r="G70" s="132" t="str">
        <f t="shared" si="2"/>
        <v/>
      </c>
      <c r="H70" s="118" t="str">
        <f t="shared" si="0"/>
        <v/>
      </c>
      <c r="I70" s="55"/>
      <c r="J70" s="55"/>
      <c r="K70" s="55"/>
      <c r="L70" s="55"/>
      <c r="M70" s="55"/>
      <c r="N70" s="55"/>
      <c r="O70" s="55"/>
    </row>
    <row r="71" spans="1:15">
      <c r="A71" s="77" t="s">
        <v>339</v>
      </c>
      <c r="B71" s="78" t="s">
        <v>340</v>
      </c>
      <c r="C71" s="74">
        <f>+C72+C74</f>
        <v>0</v>
      </c>
      <c r="D71" s="72"/>
      <c r="E71" s="72"/>
      <c r="F71" s="74">
        <f>+F72+F74</f>
        <v>0</v>
      </c>
      <c r="G71" s="124" t="str">
        <f t="shared" si="2"/>
        <v/>
      </c>
      <c r="H71" s="74" t="str">
        <f t="shared" si="0"/>
        <v/>
      </c>
      <c r="I71" s="46"/>
      <c r="J71" s="46"/>
      <c r="K71" s="46"/>
      <c r="L71" s="46"/>
      <c r="M71" s="46"/>
      <c r="N71" s="46"/>
      <c r="O71" s="46"/>
    </row>
    <row r="72" spans="1:15">
      <c r="A72" s="75" t="s">
        <v>341</v>
      </c>
      <c r="B72" s="76" t="s">
        <v>342</v>
      </c>
      <c r="C72" s="74">
        <f>+C73</f>
        <v>0</v>
      </c>
      <c r="D72" s="72"/>
      <c r="E72" s="72"/>
      <c r="F72" s="74">
        <f>+F73</f>
        <v>0</v>
      </c>
      <c r="G72" s="124" t="str">
        <f t="shared" si="2"/>
        <v/>
      </c>
      <c r="H72" s="74" t="str">
        <f t="shared" si="0"/>
        <v/>
      </c>
      <c r="I72" s="46"/>
      <c r="J72" s="46"/>
      <c r="K72" s="46"/>
      <c r="L72" s="46"/>
      <c r="M72" s="46"/>
      <c r="N72" s="46"/>
      <c r="O72" s="46"/>
    </row>
    <row r="73" spans="1:15">
      <c r="A73" s="49" t="s">
        <v>343</v>
      </c>
      <c r="B73" s="47" t="s">
        <v>344</v>
      </c>
      <c r="C73" s="43"/>
      <c r="D73" s="125"/>
      <c r="E73" s="125"/>
      <c r="F73" s="126"/>
      <c r="G73" s="127" t="str">
        <f t="shared" si="2"/>
        <v/>
      </c>
      <c r="H73" s="126" t="str">
        <f t="shared" si="0"/>
        <v/>
      </c>
      <c r="I73" s="46"/>
      <c r="J73" s="46"/>
      <c r="K73" s="46"/>
      <c r="L73" s="46"/>
      <c r="M73" s="46"/>
      <c r="N73" s="46"/>
      <c r="O73" s="46"/>
    </row>
    <row r="74" spans="1:15">
      <c r="A74" s="75" t="s">
        <v>345</v>
      </c>
      <c r="B74" s="76" t="s">
        <v>346</v>
      </c>
      <c r="C74" s="74">
        <f>+C75</f>
        <v>0</v>
      </c>
      <c r="D74" s="72"/>
      <c r="E74" s="72"/>
      <c r="F74" s="74">
        <f>+F75</f>
        <v>0</v>
      </c>
      <c r="G74" s="124" t="str">
        <f t="shared" si="2"/>
        <v/>
      </c>
      <c r="H74" s="74" t="str">
        <f t="shared" si="0"/>
        <v/>
      </c>
      <c r="I74" s="46"/>
      <c r="J74" s="46"/>
      <c r="K74" s="46"/>
      <c r="L74" s="46"/>
      <c r="M74" s="46"/>
      <c r="N74" s="46"/>
      <c r="O74" s="46"/>
    </row>
    <row r="75" spans="1:15">
      <c r="A75" s="49" t="s">
        <v>347</v>
      </c>
      <c r="B75" s="47" t="s">
        <v>348</v>
      </c>
      <c r="C75" s="43"/>
      <c r="D75" s="125"/>
      <c r="E75" s="125"/>
      <c r="F75" s="126"/>
      <c r="G75" s="127" t="str">
        <f t="shared" si="2"/>
        <v/>
      </c>
      <c r="H75" s="126" t="str">
        <f t="shared" si="0"/>
        <v/>
      </c>
      <c r="I75" s="46"/>
      <c r="J75" s="46"/>
      <c r="K75" s="46"/>
      <c r="L75" s="46"/>
      <c r="M75" s="46"/>
      <c r="N75" s="46"/>
      <c r="O75" s="46"/>
    </row>
    <row r="76" spans="1:15">
      <c r="A76" s="77" t="s">
        <v>349</v>
      </c>
      <c r="B76" s="78" t="s">
        <v>350</v>
      </c>
      <c r="C76" s="74">
        <f>+C77+C80+C84+C87</f>
        <v>0</v>
      </c>
      <c r="D76" s="72"/>
      <c r="E76" s="72"/>
      <c r="F76" s="74">
        <f>+F77+F80+F84+F87</f>
        <v>0</v>
      </c>
      <c r="G76" s="124" t="str">
        <f t="shared" si="2"/>
        <v/>
      </c>
      <c r="H76" s="74" t="str">
        <f t="shared" si="0"/>
        <v/>
      </c>
      <c r="I76" s="46"/>
      <c r="J76" s="46"/>
      <c r="K76" s="46"/>
      <c r="L76" s="46"/>
      <c r="M76" s="46"/>
      <c r="N76" s="46"/>
      <c r="O76" s="46"/>
    </row>
    <row r="77" spans="1:15">
      <c r="A77" s="75" t="s">
        <v>351</v>
      </c>
      <c r="B77" s="76" t="s">
        <v>352</v>
      </c>
      <c r="C77" s="74">
        <f>+C78+C79</f>
        <v>0</v>
      </c>
      <c r="D77" s="72"/>
      <c r="E77" s="72"/>
      <c r="F77" s="74">
        <f>+F78+F79</f>
        <v>0</v>
      </c>
      <c r="G77" s="124" t="str">
        <f t="shared" si="2"/>
        <v/>
      </c>
      <c r="H77" s="74" t="str">
        <f t="shared" ref="H77:H88" si="3">IF(E77=0,"",F77/E77*100)</f>
        <v/>
      </c>
      <c r="I77" s="46"/>
      <c r="J77" s="46"/>
      <c r="K77" s="46"/>
      <c r="L77" s="46"/>
      <c r="M77" s="46"/>
      <c r="N77" s="46"/>
      <c r="O77" s="46"/>
    </row>
    <row r="78" spans="1:15">
      <c r="A78" s="49" t="s">
        <v>353</v>
      </c>
      <c r="B78" s="47" t="s">
        <v>354</v>
      </c>
      <c r="C78" s="43"/>
      <c r="D78" s="125"/>
      <c r="E78" s="125"/>
      <c r="F78" s="126"/>
      <c r="G78" s="127" t="str">
        <f t="shared" si="2"/>
        <v/>
      </c>
      <c r="H78" s="126" t="str">
        <f t="shared" si="3"/>
        <v/>
      </c>
      <c r="I78" s="46"/>
      <c r="J78" s="46"/>
      <c r="K78" s="46"/>
      <c r="L78" s="46"/>
      <c r="M78" s="46"/>
      <c r="N78" s="46"/>
      <c r="O78" s="46"/>
    </row>
    <row r="79" spans="1:15">
      <c r="A79" s="49" t="s">
        <v>355</v>
      </c>
      <c r="B79" s="47" t="s">
        <v>238</v>
      </c>
      <c r="C79" s="43"/>
      <c r="D79" s="125"/>
      <c r="E79" s="125"/>
      <c r="F79" s="126"/>
      <c r="G79" s="127" t="str">
        <f>IF(C79=0,"",F79/C79*100)</f>
        <v/>
      </c>
      <c r="H79" s="126" t="str">
        <f t="shared" si="3"/>
        <v/>
      </c>
      <c r="I79" s="46"/>
      <c r="J79" s="46"/>
      <c r="K79" s="46"/>
      <c r="L79" s="46"/>
      <c r="M79" s="46"/>
      <c r="N79" s="46"/>
      <c r="O79" s="46"/>
    </row>
    <row r="80" spans="1:15">
      <c r="A80" s="75" t="s">
        <v>356</v>
      </c>
      <c r="B80" s="76" t="s">
        <v>357</v>
      </c>
      <c r="C80" s="74">
        <f>+C81+C82+C83</f>
        <v>0</v>
      </c>
      <c r="D80" s="72"/>
      <c r="E80" s="72"/>
      <c r="F80" s="74">
        <f>+F81+F82+F83</f>
        <v>0</v>
      </c>
      <c r="G80" s="124" t="str">
        <f>IF(C80=0,"",F80/C80*100)</f>
        <v/>
      </c>
      <c r="H80" s="74" t="str">
        <f t="shared" si="3"/>
        <v/>
      </c>
      <c r="I80" s="46"/>
      <c r="J80" s="46"/>
      <c r="K80" s="46"/>
      <c r="L80" s="46"/>
      <c r="M80" s="46"/>
      <c r="N80" s="46"/>
      <c r="O80" s="46"/>
    </row>
    <row r="81" spans="1:15">
      <c r="A81" s="49" t="s">
        <v>358</v>
      </c>
      <c r="B81" s="47" t="s">
        <v>242</v>
      </c>
      <c r="C81" s="43"/>
      <c r="D81" s="125"/>
      <c r="E81" s="125"/>
      <c r="F81" s="126"/>
      <c r="G81" s="127" t="str">
        <f t="shared" ref="G81:G88" si="4">IF(C81=0,"",F81/C81*100)</f>
        <v/>
      </c>
      <c r="H81" s="126" t="str">
        <f t="shared" si="3"/>
        <v/>
      </c>
      <c r="I81" s="46"/>
      <c r="J81" s="46"/>
      <c r="K81" s="46"/>
      <c r="L81" s="46"/>
      <c r="M81" s="46"/>
      <c r="N81" s="46"/>
      <c r="O81" s="46"/>
    </row>
    <row r="82" spans="1:15">
      <c r="A82" s="49" t="s">
        <v>359</v>
      </c>
      <c r="B82" s="47" t="s">
        <v>360</v>
      </c>
      <c r="C82" s="43"/>
      <c r="D82" s="125"/>
      <c r="E82" s="125"/>
      <c r="F82" s="126"/>
      <c r="G82" s="127" t="str">
        <f t="shared" si="4"/>
        <v/>
      </c>
      <c r="H82" s="126" t="str">
        <f t="shared" si="3"/>
        <v/>
      </c>
      <c r="I82" s="46"/>
      <c r="J82" s="46"/>
      <c r="K82" s="46"/>
      <c r="L82" s="46"/>
      <c r="M82" s="46"/>
      <c r="N82" s="46"/>
      <c r="O82" s="46"/>
    </row>
    <row r="83" spans="1:15">
      <c r="A83" s="49" t="s">
        <v>361</v>
      </c>
      <c r="B83" s="47" t="s">
        <v>362</v>
      </c>
      <c r="C83" s="43"/>
      <c r="D83" s="125"/>
      <c r="E83" s="125"/>
      <c r="F83" s="126"/>
      <c r="G83" s="127" t="str">
        <f t="shared" si="4"/>
        <v/>
      </c>
      <c r="H83" s="126" t="str">
        <f t="shared" si="3"/>
        <v/>
      </c>
      <c r="I83" s="46"/>
      <c r="J83" s="46"/>
      <c r="K83" s="46"/>
      <c r="L83" s="46"/>
      <c r="M83" s="46"/>
      <c r="N83" s="46"/>
      <c r="O83" s="46"/>
    </row>
    <row r="84" spans="1:15">
      <c r="A84" s="75" t="s">
        <v>363</v>
      </c>
      <c r="B84" s="76" t="s">
        <v>364</v>
      </c>
      <c r="C84" s="74">
        <f>+C85+C86</f>
        <v>0</v>
      </c>
      <c r="D84" s="72"/>
      <c r="E84" s="72"/>
      <c r="F84" s="74">
        <f>+F85+F86</f>
        <v>0</v>
      </c>
      <c r="G84" s="124" t="str">
        <f t="shared" si="4"/>
        <v/>
      </c>
      <c r="H84" s="74" t="str">
        <f t="shared" si="3"/>
        <v/>
      </c>
      <c r="I84" s="46"/>
      <c r="J84" s="46"/>
      <c r="K84" s="46"/>
      <c r="L84" s="46"/>
      <c r="M84" s="46"/>
      <c r="N84" s="46"/>
      <c r="O84" s="46"/>
    </row>
    <row r="85" spans="1:15">
      <c r="A85" s="49" t="s">
        <v>365</v>
      </c>
      <c r="B85" s="47" t="s">
        <v>366</v>
      </c>
      <c r="C85" s="43"/>
      <c r="D85" s="125"/>
      <c r="E85" s="125"/>
      <c r="F85" s="126"/>
      <c r="G85" s="127" t="str">
        <f t="shared" si="4"/>
        <v/>
      </c>
      <c r="H85" s="126" t="str">
        <f t="shared" si="3"/>
        <v/>
      </c>
      <c r="I85" s="46"/>
      <c r="J85" s="46"/>
      <c r="K85" s="46"/>
      <c r="L85" s="46"/>
      <c r="M85" s="46"/>
      <c r="N85" s="46"/>
      <c r="O85" s="46"/>
    </row>
    <row r="86" spans="1:15">
      <c r="A86" s="49" t="s">
        <v>367</v>
      </c>
      <c r="B86" s="47" t="s">
        <v>368</v>
      </c>
      <c r="C86" s="43"/>
      <c r="D86" s="125"/>
      <c r="E86" s="125"/>
      <c r="F86" s="126"/>
      <c r="G86" s="127" t="str">
        <f t="shared" si="4"/>
        <v/>
      </c>
      <c r="H86" s="126" t="str">
        <f t="shared" si="3"/>
        <v/>
      </c>
      <c r="I86" s="46"/>
      <c r="J86" s="46"/>
      <c r="K86" s="46"/>
      <c r="L86" s="46"/>
      <c r="M86" s="46"/>
      <c r="N86" s="46"/>
      <c r="O86" s="46"/>
    </row>
    <row r="87" spans="1:15">
      <c r="A87" s="75" t="s">
        <v>369</v>
      </c>
      <c r="B87" s="76" t="s">
        <v>370</v>
      </c>
      <c r="C87" s="74">
        <f>+C88</f>
        <v>0</v>
      </c>
      <c r="D87" s="72"/>
      <c r="E87" s="72"/>
      <c r="F87" s="74">
        <f>+F88</f>
        <v>0</v>
      </c>
      <c r="G87" s="124" t="str">
        <f t="shared" si="4"/>
        <v/>
      </c>
      <c r="H87" s="74" t="str">
        <f t="shared" si="3"/>
        <v/>
      </c>
      <c r="I87" s="46"/>
      <c r="J87" s="46"/>
      <c r="K87" s="46"/>
      <c r="L87" s="46"/>
      <c r="M87" s="46"/>
      <c r="N87" s="46"/>
      <c r="O87" s="46"/>
    </row>
    <row r="88" spans="1:15">
      <c r="A88" s="49" t="s">
        <v>371</v>
      </c>
      <c r="B88" s="47" t="s">
        <v>372</v>
      </c>
      <c r="C88" s="43"/>
      <c r="D88" s="125"/>
      <c r="E88" s="125"/>
      <c r="F88" s="126"/>
      <c r="G88" s="127" t="str">
        <f t="shared" si="4"/>
        <v/>
      </c>
      <c r="H88" s="126" t="str">
        <f t="shared" si="3"/>
        <v/>
      </c>
      <c r="I88" s="46"/>
      <c r="J88" s="46"/>
      <c r="K88" s="46"/>
      <c r="L88" s="46"/>
      <c r="M88" s="46"/>
      <c r="N88" s="46"/>
      <c r="O88" s="46"/>
    </row>
    <row r="89" spans="1:15">
      <c r="D89" s="130"/>
      <c r="E89" s="130"/>
      <c r="F89" s="131"/>
      <c r="G89" s="131"/>
      <c r="H89" s="131"/>
    </row>
    <row r="90" spans="1:15">
      <c r="D90" s="130"/>
      <c r="E90" s="130"/>
      <c r="F90" s="131"/>
      <c r="G90" s="131"/>
      <c r="H90" s="131"/>
    </row>
    <row r="91" spans="1:15">
      <c r="D91" s="130"/>
      <c r="E91" s="130"/>
      <c r="F91" s="131"/>
      <c r="G91" s="131"/>
      <c r="H91" s="131"/>
    </row>
    <row r="92" spans="1:15">
      <c r="D92" s="130"/>
      <c r="E92" s="130"/>
      <c r="F92" s="131"/>
      <c r="G92" s="131"/>
      <c r="H92" s="131"/>
    </row>
    <row r="93" spans="1:15">
      <c r="D93" s="130"/>
      <c r="E93" s="130"/>
      <c r="F93" s="131"/>
      <c r="G93" s="131"/>
      <c r="H93" s="131"/>
    </row>
    <row r="94" spans="1:15">
      <c r="D94" s="130"/>
      <c r="E94" s="130"/>
      <c r="F94" s="131"/>
      <c r="G94" s="131"/>
      <c r="H94" s="131"/>
    </row>
    <row r="95" spans="1:15">
      <c r="D95" s="130"/>
      <c r="E95" s="130"/>
      <c r="F95" s="131"/>
      <c r="G95" s="131"/>
      <c r="H95" s="131"/>
    </row>
    <row r="96" spans="1:15">
      <c r="D96" s="130"/>
      <c r="E96" s="130"/>
      <c r="F96" s="131"/>
      <c r="G96" s="131"/>
      <c r="H96" s="131"/>
    </row>
    <row r="97" spans="4:8">
      <c r="D97" s="130"/>
      <c r="E97" s="130"/>
      <c r="F97" s="131"/>
      <c r="G97" s="131"/>
      <c r="H97" s="131"/>
    </row>
    <row r="98" spans="4:8">
      <c r="D98" s="130"/>
      <c r="E98" s="130"/>
      <c r="F98" s="131"/>
      <c r="G98" s="131"/>
      <c r="H98" s="131"/>
    </row>
    <row r="99" spans="4:8">
      <c r="D99" s="130"/>
      <c r="E99" s="130"/>
      <c r="F99" s="131"/>
      <c r="G99" s="131"/>
      <c r="H99" s="131"/>
    </row>
    <row r="100" spans="4:8">
      <c r="D100" s="130"/>
      <c r="E100" s="130"/>
      <c r="F100" s="131"/>
      <c r="G100" s="131"/>
      <c r="H100" s="131"/>
    </row>
    <row r="101" spans="4:8">
      <c r="D101" s="130"/>
      <c r="E101" s="130"/>
      <c r="F101" s="131"/>
      <c r="G101" s="131"/>
      <c r="H101" s="131"/>
    </row>
    <row r="102" spans="4:8">
      <c r="D102" s="130"/>
      <c r="E102" s="130"/>
      <c r="F102" s="131"/>
      <c r="G102" s="131"/>
      <c r="H102" s="131"/>
    </row>
    <row r="103" spans="4:8">
      <c r="D103" s="130"/>
      <c r="E103" s="130"/>
      <c r="F103" s="131"/>
      <c r="G103" s="131"/>
      <c r="H103" s="131"/>
    </row>
    <row r="104" spans="4:8">
      <c r="D104" s="130"/>
      <c r="E104" s="130"/>
      <c r="F104" s="131"/>
      <c r="G104" s="131"/>
      <c r="H104" s="131"/>
    </row>
    <row r="105" spans="4:8">
      <c r="D105" s="130"/>
      <c r="E105" s="130"/>
      <c r="F105" s="131"/>
      <c r="G105" s="131"/>
      <c r="H105" s="131"/>
    </row>
    <row r="106" spans="4:8">
      <c r="D106" s="130"/>
      <c r="E106" s="130"/>
      <c r="F106" s="131"/>
      <c r="G106" s="131"/>
      <c r="H106" s="131"/>
    </row>
    <row r="107" spans="4:8">
      <c r="D107" s="130"/>
      <c r="E107" s="130"/>
      <c r="F107" s="131"/>
      <c r="G107" s="131"/>
      <c r="H107" s="131"/>
    </row>
    <row r="108" spans="4:8">
      <c r="D108" s="130"/>
      <c r="E108" s="130"/>
      <c r="F108" s="131"/>
      <c r="G108" s="131"/>
      <c r="H108" s="131"/>
    </row>
    <row r="109" spans="4:8">
      <c r="D109" s="130"/>
      <c r="E109" s="130"/>
      <c r="F109" s="131"/>
      <c r="G109" s="131"/>
      <c r="H109" s="131"/>
    </row>
    <row r="110" spans="4:8">
      <c r="D110" s="130"/>
      <c r="E110" s="130"/>
      <c r="F110" s="131"/>
      <c r="G110" s="131"/>
      <c r="H110" s="131"/>
    </row>
    <row r="111" spans="4:8">
      <c r="D111" s="130"/>
      <c r="E111" s="130"/>
      <c r="F111" s="131"/>
      <c r="G111" s="131"/>
      <c r="H111" s="131"/>
    </row>
    <row r="112" spans="4:8">
      <c r="D112" s="130"/>
      <c r="E112" s="130"/>
      <c r="F112" s="131"/>
      <c r="G112" s="131"/>
      <c r="H112" s="131"/>
    </row>
    <row r="113" spans="4:8">
      <c r="D113" s="130"/>
      <c r="E113" s="130"/>
      <c r="F113" s="131"/>
      <c r="G113" s="131"/>
      <c r="H113" s="131"/>
    </row>
    <row r="114" spans="4:8">
      <c r="D114" s="130"/>
      <c r="E114" s="130"/>
      <c r="F114" s="131"/>
      <c r="G114" s="131"/>
      <c r="H114" s="131"/>
    </row>
    <row r="115" spans="4:8">
      <c r="D115" s="130"/>
      <c r="E115" s="130"/>
      <c r="F115" s="131"/>
      <c r="G115" s="131"/>
      <c r="H115" s="131"/>
    </row>
    <row r="116" spans="4:8">
      <c r="D116" s="130"/>
      <c r="E116" s="130"/>
      <c r="F116" s="131"/>
      <c r="G116" s="131"/>
      <c r="H116" s="131"/>
    </row>
    <row r="117" spans="4:8">
      <c r="D117" s="130"/>
      <c r="E117" s="130"/>
      <c r="F117" s="131"/>
      <c r="G117" s="131"/>
      <c r="H117" s="131"/>
    </row>
    <row r="118" spans="4:8">
      <c r="D118" s="130"/>
      <c r="E118" s="130"/>
      <c r="F118" s="131"/>
      <c r="G118" s="131"/>
      <c r="H118" s="131"/>
    </row>
    <row r="119" spans="4:8">
      <c r="D119" s="130"/>
      <c r="E119" s="130"/>
      <c r="F119" s="131"/>
      <c r="G119" s="131"/>
      <c r="H119" s="131"/>
    </row>
    <row r="120" spans="4:8">
      <c r="D120" s="130"/>
      <c r="E120" s="130"/>
      <c r="F120" s="131"/>
      <c r="G120" s="131"/>
      <c r="H120" s="131"/>
    </row>
    <row r="121" spans="4:8">
      <c r="D121" s="130"/>
      <c r="E121" s="130"/>
      <c r="F121" s="131"/>
      <c r="G121" s="131"/>
      <c r="H121" s="131"/>
    </row>
    <row r="122" spans="4:8">
      <c r="D122" s="130"/>
      <c r="E122" s="130"/>
      <c r="F122" s="131"/>
      <c r="G122" s="131"/>
      <c r="H122" s="131"/>
    </row>
    <row r="123" spans="4:8">
      <c r="D123" s="130"/>
      <c r="E123" s="130"/>
      <c r="F123" s="131"/>
      <c r="G123" s="131"/>
      <c r="H123" s="131"/>
    </row>
    <row r="124" spans="4:8">
      <c r="D124" s="130"/>
      <c r="E124" s="130"/>
      <c r="F124" s="131"/>
      <c r="G124" s="131"/>
      <c r="H124" s="131"/>
    </row>
    <row r="125" spans="4:8">
      <c r="D125" s="130"/>
      <c r="E125" s="130"/>
      <c r="F125" s="131"/>
      <c r="G125" s="131"/>
      <c r="H125" s="131"/>
    </row>
    <row r="126" spans="4:8">
      <c r="D126" s="130"/>
      <c r="E126" s="130"/>
      <c r="F126" s="131"/>
      <c r="G126" s="131"/>
      <c r="H126" s="131"/>
    </row>
    <row r="127" spans="4:8">
      <c r="D127" s="130"/>
      <c r="E127" s="130"/>
      <c r="F127" s="131"/>
      <c r="G127" s="131"/>
      <c r="H127" s="131"/>
    </row>
    <row r="128" spans="4:8">
      <c r="D128" s="130"/>
      <c r="E128" s="130"/>
      <c r="F128" s="131"/>
      <c r="G128" s="131"/>
      <c r="H128" s="131"/>
    </row>
    <row r="129" spans="4:8">
      <c r="D129" s="130"/>
      <c r="E129" s="130"/>
      <c r="F129" s="131"/>
      <c r="G129" s="131"/>
      <c r="H129" s="131"/>
    </row>
    <row r="130" spans="4:8">
      <c r="D130" s="130"/>
      <c r="E130" s="130"/>
      <c r="F130" s="131"/>
      <c r="G130" s="131"/>
      <c r="H130" s="131"/>
    </row>
    <row r="131" spans="4:8">
      <c r="D131" s="130"/>
      <c r="E131" s="130"/>
      <c r="F131" s="131"/>
      <c r="G131" s="131"/>
      <c r="H131" s="131"/>
    </row>
    <row r="132" spans="4:8">
      <c r="D132" s="130"/>
      <c r="E132" s="130"/>
      <c r="F132" s="131"/>
      <c r="G132" s="131"/>
      <c r="H132" s="131"/>
    </row>
    <row r="133" spans="4:8">
      <c r="D133" s="130"/>
      <c r="E133" s="130"/>
      <c r="F133" s="131"/>
      <c r="G133" s="131"/>
      <c r="H133" s="131"/>
    </row>
    <row r="134" spans="4:8">
      <c r="D134" s="130"/>
      <c r="E134" s="130"/>
      <c r="F134" s="131"/>
      <c r="G134" s="131"/>
      <c r="H134" s="131"/>
    </row>
    <row r="135" spans="4:8">
      <c r="D135" s="130"/>
      <c r="E135" s="130"/>
      <c r="F135" s="131"/>
      <c r="G135" s="131"/>
      <c r="H135" s="131"/>
    </row>
    <row r="136" spans="4:8">
      <c r="D136" s="130"/>
      <c r="E136" s="130"/>
      <c r="F136" s="131"/>
      <c r="G136" s="131"/>
      <c r="H136" s="131"/>
    </row>
    <row r="137" spans="4:8">
      <c r="D137" s="130"/>
      <c r="E137" s="130"/>
      <c r="F137" s="131"/>
      <c r="G137" s="131"/>
      <c r="H137" s="131"/>
    </row>
    <row r="138" spans="4:8">
      <c r="D138" s="130"/>
      <c r="E138" s="130"/>
      <c r="F138" s="131"/>
      <c r="G138" s="131"/>
      <c r="H138" s="131"/>
    </row>
    <row r="139" spans="4:8">
      <c r="D139" s="130"/>
      <c r="E139" s="130"/>
      <c r="F139" s="131"/>
      <c r="G139" s="131"/>
      <c r="H139" s="131"/>
    </row>
    <row r="140" spans="4:8">
      <c r="D140" s="130"/>
      <c r="E140" s="130"/>
      <c r="F140" s="131"/>
      <c r="G140" s="131"/>
      <c r="H140" s="131"/>
    </row>
    <row r="141" spans="4:8">
      <c r="D141" s="130"/>
      <c r="E141" s="130"/>
      <c r="F141" s="131"/>
      <c r="G141" s="131"/>
      <c r="H141" s="131"/>
    </row>
    <row r="142" spans="4:8">
      <c r="D142" s="130"/>
      <c r="E142" s="130"/>
      <c r="F142" s="131"/>
      <c r="G142" s="131"/>
      <c r="H142" s="131"/>
    </row>
    <row r="143" spans="4:8">
      <c r="D143" s="130"/>
      <c r="E143" s="130"/>
      <c r="F143" s="131"/>
      <c r="G143" s="131"/>
      <c r="H143" s="131"/>
    </row>
    <row r="144" spans="4:8">
      <c r="D144" s="130"/>
      <c r="E144" s="130"/>
      <c r="F144" s="131"/>
      <c r="G144" s="131"/>
      <c r="H144" s="131"/>
    </row>
    <row r="145" spans="4:8">
      <c r="D145" s="130"/>
      <c r="E145" s="130"/>
      <c r="F145" s="131"/>
      <c r="G145" s="131"/>
      <c r="H145" s="131"/>
    </row>
    <row r="146" spans="4:8">
      <c r="D146" s="130"/>
      <c r="E146" s="130"/>
      <c r="F146" s="131"/>
      <c r="G146" s="131"/>
      <c r="H146" s="131"/>
    </row>
    <row r="147" spans="4:8">
      <c r="D147" s="130"/>
      <c r="E147" s="130"/>
      <c r="F147" s="131"/>
      <c r="G147" s="131"/>
      <c r="H147" s="131"/>
    </row>
    <row r="148" spans="4:8">
      <c r="D148" s="130"/>
      <c r="E148" s="130"/>
      <c r="F148" s="131"/>
      <c r="G148" s="131"/>
      <c r="H148" s="131"/>
    </row>
    <row r="149" spans="4:8">
      <c r="D149" s="130"/>
      <c r="E149" s="130"/>
      <c r="F149" s="131"/>
      <c r="G149" s="131"/>
      <c r="H149" s="131"/>
    </row>
    <row r="150" spans="4:8">
      <c r="D150" s="130"/>
      <c r="E150" s="130"/>
      <c r="F150" s="131"/>
      <c r="G150" s="131"/>
      <c r="H150" s="131"/>
    </row>
    <row r="151" spans="4:8">
      <c r="D151" s="130"/>
      <c r="E151" s="130"/>
      <c r="F151" s="131"/>
      <c r="G151" s="131"/>
      <c r="H151" s="131"/>
    </row>
    <row r="152" spans="4:8">
      <c r="D152" s="130"/>
      <c r="E152" s="130"/>
      <c r="F152" s="131"/>
      <c r="G152" s="131"/>
      <c r="H152" s="131"/>
    </row>
    <row r="153" spans="4:8">
      <c r="D153" s="130"/>
      <c r="E153" s="130"/>
      <c r="F153" s="131"/>
      <c r="G153" s="131"/>
      <c r="H153" s="131"/>
    </row>
    <row r="154" spans="4:8">
      <c r="D154" s="130"/>
      <c r="E154" s="130"/>
      <c r="F154" s="131"/>
      <c r="G154" s="131"/>
      <c r="H154" s="131"/>
    </row>
    <row r="155" spans="4:8">
      <c r="D155" s="130"/>
      <c r="E155" s="130"/>
      <c r="F155" s="131"/>
      <c r="G155" s="131"/>
      <c r="H155" s="131"/>
    </row>
    <row r="156" spans="4:8">
      <c r="D156" s="130"/>
      <c r="E156" s="130"/>
      <c r="F156" s="131"/>
      <c r="G156" s="131"/>
      <c r="H156" s="131"/>
    </row>
    <row r="157" spans="4:8">
      <c r="D157" s="130"/>
      <c r="E157" s="130"/>
      <c r="F157" s="131"/>
      <c r="G157" s="131"/>
      <c r="H157" s="131"/>
    </row>
    <row r="158" spans="4:8">
      <c r="D158" s="130"/>
      <c r="E158" s="130"/>
      <c r="F158" s="131"/>
      <c r="G158" s="131"/>
      <c r="H158" s="131"/>
    </row>
    <row r="159" spans="4:8">
      <c r="D159" s="130"/>
      <c r="E159" s="130"/>
      <c r="F159" s="131"/>
      <c r="G159" s="131"/>
      <c r="H159" s="131"/>
    </row>
    <row r="160" spans="4:8">
      <c r="D160" s="130"/>
      <c r="E160" s="130"/>
      <c r="F160" s="131"/>
      <c r="G160" s="131"/>
      <c r="H160" s="131"/>
    </row>
    <row r="161" spans="4:8">
      <c r="D161" s="130"/>
      <c r="E161" s="130"/>
      <c r="F161" s="131"/>
      <c r="G161" s="131"/>
      <c r="H161" s="131"/>
    </row>
    <row r="162" spans="4:8">
      <c r="D162" s="130"/>
      <c r="E162" s="130"/>
      <c r="F162" s="131"/>
      <c r="G162" s="131"/>
      <c r="H162" s="131"/>
    </row>
    <row r="163" spans="4:8">
      <c r="D163" s="130"/>
      <c r="E163" s="130"/>
      <c r="F163" s="131"/>
      <c r="G163" s="131"/>
      <c r="H163" s="131"/>
    </row>
    <row r="164" spans="4:8">
      <c r="D164" s="130"/>
      <c r="E164" s="130"/>
      <c r="F164" s="131"/>
      <c r="G164" s="131"/>
      <c r="H164" s="131"/>
    </row>
    <row r="165" spans="4:8">
      <c r="D165" s="130"/>
      <c r="E165" s="130"/>
      <c r="F165" s="131"/>
      <c r="G165" s="131"/>
      <c r="H165" s="131"/>
    </row>
    <row r="166" spans="4:8">
      <c r="D166" s="130"/>
      <c r="E166" s="130"/>
      <c r="F166" s="131"/>
      <c r="G166" s="131"/>
      <c r="H166" s="131"/>
    </row>
    <row r="167" spans="4:8">
      <c r="D167" s="130"/>
      <c r="E167" s="130"/>
      <c r="F167" s="131"/>
      <c r="G167" s="131"/>
      <c r="H167" s="131"/>
    </row>
    <row r="168" spans="4:8">
      <c r="D168" s="130"/>
      <c r="E168" s="130"/>
      <c r="F168" s="131"/>
      <c r="G168" s="131"/>
      <c r="H168" s="131"/>
    </row>
    <row r="169" spans="4:8">
      <c r="D169" s="130"/>
      <c r="E169" s="130"/>
      <c r="F169" s="131"/>
      <c r="G169" s="131"/>
      <c r="H169" s="131"/>
    </row>
    <row r="170" spans="4:8">
      <c r="D170" s="130"/>
      <c r="E170" s="130"/>
      <c r="F170" s="131"/>
      <c r="G170" s="131"/>
      <c r="H170" s="131"/>
    </row>
    <row r="171" spans="4:8">
      <c r="D171" s="130"/>
      <c r="E171" s="130"/>
      <c r="F171" s="131"/>
      <c r="G171" s="131"/>
      <c r="H171" s="131"/>
    </row>
    <row r="172" spans="4:8">
      <c r="D172" s="130"/>
      <c r="E172" s="130"/>
      <c r="F172" s="131"/>
      <c r="G172" s="131"/>
      <c r="H172" s="131"/>
    </row>
    <row r="173" spans="4:8">
      <c r="D173" s="130"/>
      <c r="E173" s="130"/>
      <c r="F173" s="131"/>
      <c r="G173" s="131"/>
      <c r="H173" s="131"/>
    </row>
    <row r="174" spans="4:8">
      <c r="D174" s="130"/>
      <c r="E174" s="130"/>
      <c r="F174" s="131"/>
      <c r="G174" s="131"/>
      <c r="H174" s="131"/>
    </row>
    <row r="175" spans="4:8">
      <c r="D175" s="130"/>
      <c r="E175" s="130"/>
      <c r="F175" s="131"/>
      <c r="G175" s="131"/>
      <c r="H175" s="131"/>
    </row>
    <row r="176" spans="4:8">
      <c r="D176" s="130"/>
      <c r="E176" s="130"/>
      <c r="F176" s="131"/>
      <c r="G176" s="131"/>
      <c r="H176" s="131"/>
    </row>
    <row r="177" spans="4:8">
      <c r="D177" s="130"/>
      <c r="E177" s="130"/>
      <c r="F177" s="131"/>
      <c r="G177" s="131"/>
      <c r="H177" s="131"/>
    </row>
    <row r="178" spans="4:8">
      <c r="D178" s="130"/>
      <c r="E178" s="130"/>
      <c r="F178" s="131"/>
      <c r="G178" s="131"/>
      <c r="H178" s="131"/>
    </row>
    <row r="179" spans="4:8">
      <c r="D179" s="130"/>
      <c r="E179" s="130"/>
      <c r="F179" s="131"/>
      <c r="G179" s="131"/>
      <c r="H179" s="131"/>
    </row>
    <row r="180" spans="4:8">
      <c r="D180" s="130"/>
      <c r="E180" s="130"/>
      <c r="F180" s="131"/>
      <c r="G180" s="131"/>
      <c r="H180" s="131"/>
    </row>
    <row r="181" spans="4:8">
      <c r="D181" s="130"/>
      <c r="E181" s="130"/>
      <c r="F181" s="131"/>
      <c r="G181" s="131"/>
      <c r="H181" s="131"/>
    </row>
    <row r="182" spans="4:8">
      <c r="D182" s="130"/>
      <c r="E182" s="130"/>
      <c r="F182" s="131"/>
      <c r="G182" s="131"/>
      <c r="H182" s="131"/>
    </row>
    <row r="183" spans="4:8">
      <c r="D183" s="130"/>
      <c r="E183" s="130"/>
      <c r="F183" s="131"/>
      <c r="G183" s="131"/>
      <c r="H183" s="131"/>
    </row>
    <row r="184" spans="4:8">
      <c r="D184" s="130"/>
      <c r="E184" s="130"/>
      <c r="F184" s="131"/>
      <c r="G184" s="131"/>
      <c r="H184" s="131"/>
    </row>
    <row r="185" spans="4:8">
      <c r="D185" s="130"/>
      <c r="E185" s="130"/>
      <c r="F185" s="131"/>
      <c r="G185" s="131"/>
      <c r="H185" s="131"/>
    </row>
    <row r="186" spans="4:8">
      <c r="D186" s="130"/>
      <c r="E186" s="130"/>
      <c r="F186" s="131"/>
      <c r="G186" s="131"/>
      <c r="H186" s="131"/>
    </row>
    <row r="187" spans="4:8">
      <c r="D187" s="130"/>
      <c r="E187" s="130"/>
      <c r="F187" s="131"/>
      <c r="G187" s="131"/>
      <c r="H187" s="131"/>
    </row>
    <row r="188" spans="4:8">
      <c r="D188" s="130"/>
      <c r="E188" s="130"/>
      <c r="F188" s="131"/>
      <c r="G188" s="131"/>
      <c r="H188" s="131"/>
    </row>
    <row r="189" spans="4:8">
      <c r="D189" s="130"/>
      <c r="E189" s="130"/>
      <c r="F189" s="131"/>
      <c r="G189" s="131"/>
      <c r="H189" s="131"/>
    </row>
    <row r="190" spans="4:8">
      <c r="D190" s="130"/>
      <c r="E190" s="130"/>
      <c r="F190" s="131"/>
      <c r="G190" s="131"/>
      <c r="H190" s="131"/>
    </row>
    <row r="191" spans="4:8">
      <c r="D191" s="130"/>
      <c r="E191" s="130"/>
      <c r="F191" s="131"/>
      <c r="G191" s="131"/>
      <c r="H191" s="131"/>
    </row>
    <row r="192" spans="4:8">
      <c r="D192" s="130"/>
      <c r="E192" s="130"/>
      <c r="F192" s="131"/>
      <c r="G192" s="131"/>
      <c r="H192" s="131"/>
    </row>
    <row r="193" spans="4:8">
      <c r="D193" s="130"/>
      <c r="E193" s="130"/>
      <c r="F193" s="131"/>
      <c r="G193" s="131"/>
      <c r="H193" s="131"/>
    </row>
    <row r="194" spans="4:8">
      <c r="D194" s="130"/>
      <c r="E194" s="130"/>
      <c r="F194" s="131"/>
      <c r="G194" s="131"/>
      <c r="H194" s="131"/>
    </row>
    <row r="195" spans="4:8">
      <c r="D195" s="130"/>
      <c r="E195" s="130"/>
      <c r="F195" s="131"/>
      <c r="G195" s="131"/>
      <c r="H195" s="131"/>
    </row>
    <row r="196" spans="4:8">
      <c r="D196" s="130"/>
      <c r="E196" s="130"/>
      <c r="F196" s="131"/>
      <c r="G196" s="131"/>
      <c r="H196" s="131"/>
    </row>
    <row r="197" spans="4:8">
      <c r="D197" s="130"/>
      <c r="E197" s="130"/>
      <c r="F197" s="131"/>
      <c r="G197" s="131"/>
      <c r="H197" s="131"/>
    </row>
    <row r="198" spans="4:8">
      <c r="D198" s="130"/>
      <c r="E198" s="130"/>
      <c r="F198" s="131"/>
      <c r="G198" s="131"/>
      <c r="H198" s="131"/>
    </row>
    <row r="199" spans="4:8">
      <c r="D199" s="130"/>
      <c r="E199" s="130"/>
      <c r="F199" s="131"/>
      <c r="G199" s="131"/>
      <c r="H199" s="131"/>
    </row>
    <row r="200" spans="4:8">
      <c r="D200" s="130"/>
      <c r="E200" s="130"/>
      <c r="F200" s="131"/>
      <c r="G200" s="131"/>
      <c r="H200" s="131"/>
    </row>
    <row r="201" spans="4:8">
      <c r="D201" s="130"/>
      <c r="E201" s="130"/>
      <c r="F201" s="131"/>
      <c r="G201" s="131"/>
      <c r="H201" s="131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134" activePane="bottomRight" state="frozen"/>
      <selection pane="topRight" activeCell="C1" sqref="C1"/>
      <selection pane="bottomLeft" activeCell="A10" sqref="A10"/>
      <selection pane="bottomRight" activeCell="A7" sqref="A7:H172"/>
    </sheetView>
  </sheetViews>
  <sheetFormatPr defaultRowHeight="12.75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>
      <c r="A1" s="159" t="s">
        <v>0</v>
      </c>
      <c r="B1" s="159"/>
      <c r="C1" s="159"/>
      <c r="D1" s="159"/>
      <c r="E1" s="159"/>
      <c r="F1" s="159"/>
      <c r="G1" s="159"/>
      <c r="H1" s="159"/>
      <c r="I1" s="37"/>
      <c r="J1" s="37"/>
      <c r="K1" s="37"/>
      <c r="L1" s="38"/>
      <c r="M1" s="38"/>
      <c r="N1" s="38"/>
      <c r="O1" s="38"/>
    </row>
    <row r="2" spans="1:15" ht="18" hidden="1">
      <c r="A2" s="41"/>
      <c r="B2" s="41"/>
      <c r="C2" s="41"/>
      <c r="D2" s="41"/>
      <c r="E2" s="41"/>
      <c r="F2" s="41"/>
      <c r="G2" s="41"/>
      <c r="H2" s="73"/>
      <c r="I2" s="42"/>
      <c r="J2" s="42"/>
      <c r="K2" s="42"/>
      <c r="L2" s="38"/>
      <c r="M2" s="38"/>
      <c r="N2" s="38"/>
      <c r="O2" s="38"/>
    </row>
    <row r="3" spans="1:15" ht="15.75" hidden="1" customHeight="1">
      <c r="A3" s="159" t="s">
        <v>23</v>
      </c>
      <c r="B3" s="159"/>
      <c r="C3" s="159"/>
      <c r="D3" s="159"/>
      <c r="E3" s="159"/>
      <c r="F3" s="159"/>
      <c r="G3" s="159"/>
      <c r="H3" s="159"/>
      <c r="I3" s="37"/>
      <c r="J3" s="37"/>
      <c r="K3" s="37"/>
      <c r="L3" s="38"/>
      <c r="M3" s="38"/>
      <c r="N3" s="38"/>
      <c r="O3" s="38"/>
    </row>
    <row r="4" spans="1:15" ht="18" hidden="1">
      <c r="A4" s="41"/>
      <c r="B4" s="41"/>
      <c r="C4" s="41"/>
      <c r="D4" s="41"/>
      <c r="E4" s="41"/>
      <c r="F4" s="41"/>
      <c r="G4" s="41"/>
      <c r="H4" s="73"/>
      <c r="I4" s="42"/>
      <c r="J4" s="42"/>
      <c r="K4" s="42"/>
      <c r="L4" s="38"/>
      <c r="M4" s="38"/>
      <c r="N4" s="38"/>
      <c r="O4" s="38"/>
    </row>
    <row r="5" spans="1:15" ht="15.75" hidden="1" customHeight="1">
      <c r="A5" s="159" t="s">
        <v>24</v>
      </c>
      <c r="B5" s="159"/>
      <c r="C5" s="159"/>
      <c r="D5" s="159"/>
      <c r="E5" s="159"/>
      <c r="F5" s="159"/>
      <c r="G5" s="159"/>
      <c r="H5" s="159"/>
      <c r="I5" s="37"/>
      <c r="J5" s="37"/>
      <c r="K5" s="37"/>
      <c r="L5" s="38"/>
      <c r="M5" s="38"/>
      <c r="N5" s="38"/>
      <c r="O5" s="38"/>
    </row>
    <row r="6" spans="1:15" ht="18" hidden="1">
      <c r="A6" s="41"/>
      <c r="B6" s="41"/>
      <c r="C6" s="41"/>
      <c r="D6" s="41"/>
      <c r="E6" s="41"/>
      <c r="F6" s="41"/>
      <c r="G6" s="41"/>
      <c r="H6" s="73"/>
      <c r="I6" s="42"/>
      <c r="J6" s="42"/>
      <c r="K6" s="42"/>
      <c r="L6" s="38"/>
      <c r="M6" s="38"/>
      <c r="N6" s="38"/>
      <c r="O6" s="38"/>
    </row>
    <row r="7" spans="1:15" s="32" customFormat="1" ht="60" customHeight="1">
      <c r="A7" s="158" t="s">
        <v>3</v>
      </c>
      <c r="B7" s="158"/>
      <c r="C7" s="50" t="s">
        <v>558</v>
      </c>
      <c r="D7" s="50" t="s">
        <v>559</v>
      </c>
      <c r="E7" s="50" t="s">
        <v>560</v>
      </c>
      <c r="F7" s="50" t="s">
        <v>561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>
      <c r="A8" s="157">
        <v>1</v>
      </c>
      <c r="B8" s="15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>
      <c r="A9" s="95"/>
      <c r="B9" s="96" t="s">
        <v>80</v>
      </c>
      <c r="C9" s="88">
        <f>+C10+C113</f>
        <v>1328713.7499999998</v>
      </c>
      <c r="D9" s="88">
        <f>+D10+D113</f>
        <v>0</v>
      </c>
      <c r="E9" s="88">
        <f>+E10+E113</f>
        <v>1359804</v>
      </c>
      <c r="F9" s="88">
        <f>+F10+F113</f>
        <v>1438243.38</v>
      </c>
      <c r="G9" s="88">
        <f t="shared" ref="G9" si="0">+F9/C9*100</f>
        <v>108.24328264835073</v>
      </c>
      <c r="H9" s="88">
        <f>IF(E9=0,"",F9/E9*100)</f>
        <v>105.76843280355108</v>
      </c>
      <c r="I9" s="38"/>
      <c r="J9" s="38"/>
      <c r="K9" s="38"/>
      <c r="L9" s="38"/>
      <c r="M9" s="40"/>
      <c r="N9" s="40"/>
      <c r="O9" s="40"/>
    </row>
    <row r="10" spans="1:15" ht="20.25" customHeight="1">
      <c r="A10" s="89" t="s">
        <v>81</v>
      </c>
      <c r="B10" s="90" t="s">
        <v>82</v>
      </c>
      <c r="C10" s="91">
        <f>+C11++C23+C56+C65+C73+C90+C98</f>
        <v>1304550.4399999997</v>
      </c>
      <c r="D10" s="92">
        <f>+D11++D23+D56+D65+D73+D90+D98</f>
        <v>0</v>
      </c>
      <c r="E10" s="92">
        <f>+E11++E23+E56+E65+E73+E90+E98</f>
        <v>1351824</v>
      </c>
      <c r="F10" s="91">
        <f>+F11++F23+F56+F65+F73+F90+F98</f>
        <v>1436369.38</v>
      </c>
      <c r="G10" s="91">
        <f>+F10/C10*100</f>
        <v>110.10454911961858</v>
      </c>
      <c r="H10" s="93">
        <f>IF(E10=0,"",F10/E10*100)</f>
        <v>106.2541706612695</v>
      </c>
      <c r="I10" s="55"/>
      <c r="J10" s="55"/>
      <c r="K10" s="55"/>
      <c r="L10" s="55"/>
      <c r="M10" s="55"/>
      <c r="N10" s="55"/>
      <c r="O10" s="55"/>
    </row>
    <row r="11" spans="1:15">
      <c r="A11" s="77" t="s">
        <v>83</v>
      </c>
      <c r="B11" s="78" t="s">
        <v>84</v>
      </c>
      <c r="C11" s="74">
        <f>+C12+C17+C19</f>
        <v>1100217.1299999999</v>
      </c>
      <c r="D11" s="72"/>
      <c r="E11" s="72">
        <v>1243975</v>
      </c>
      <c r="F11" s="74">
        <f>+F12+F17+F19</f>
        <v>1293418.5499999998</v>
      </c>
      <c r="G11" s="74">
        <f>IF(C10=0,"",F10/C10*100)</f>
        <v>110.10454911961858</v>
      </c>
      <c r="H11" s="74">
        <f>IF(E10=0,"",F10/E10*100)</f>
        <v>106.2541706612695</v>
      </c>
      <c r="I11" s="46"/>
      <c r="J11" s="46"/>
      <c r="K11" s="46"/>
      <c r="L11" s="46"/>
      <c r="M11" s="46"/>
      <c r="N11" s="46"/>
      <c r="O11" s="46"/>
    </row>
    <row r="12" spans="1:15">
      <c r="A12" s="75" t="s">
        <v>85</v>
      </c>
      <c r="B12" s="76" t="s">
        <v>86</v>
      </c>
      <c r="C12" s="74">
        <f>SUM(C13:C16)</f>
        <v>923889.1</v>
      </c>
      <c r="D12" s="72"/>
      <c r="E12" s="72"/>
      <c r="F12" s="74">
        <f>SUM(F13:F16)</f>
        <v>1077889.49</v>
      </c>
      <c r="G12" s="74">
        <f t="shared" ref="G12:G75" si="1">IF(C11=0,"",F11/C11*100)</f>
        <v>117.56029921112025</v>
      </c>
      <c r="H12" s="74">
        <f t="shared" ref="H12:H75" si="2">IF(E11=0,"",F11/E11*100)</f>
        <v>103.97464177334751</v>
      </c>
      <c r="I12" s="46"/>
      <c r="J12" s="46"/>
      <c r="K12" s="46"/>
      <c r="L12" s="46"/>
      <c r="M12" s="46"/>
      <c r="N12" s="46"/>
      <c r="O12" s="46"/>
    </row>
    <row r="13" spans="1:15">
      <c r="A13" s="52" t="s">
        <v>87</v>
      </c>
      <c r="B13" s="47" t="s">
        <v>88</v>
      </c>
      <c r="C13" s="43">
        <v>923889.1</v>
      </c>
      <c r="D13" s="48"/>
      <c r="E13" s="48"/>
      <c r="F13" s="43">
        <v>1077889.49</v>
      </c>
      <c r="G13" s="43">
        <f t="shared" si="1"/>
        <v>116.6687094803911</v>
      </c>
      <c r="H13" s="43" t="str">
        <f t="shared" si="2"/>
        <v/>
      </c>
      <c r="I13" s="45"/>
      <c r="J13" s="45"/>
      <c r="K13" s="45"/>
      <c r="L13" s="45"/>
      <c r="M13" s="46"/>
      <c r="N13" s="46"/>
      <c r="O13" s="46"/>
    </row>
    <row r="14" spans="1:15">
      <c r="A14" s="52" t="s">
        <v>373</v>
      </c>
      <c r="B14" s="47" t="s">
        <v>374</v>
      </c>
      <c r="C14" s="43"/>
      <c r="D14" s="48"/>
      <c r="E14" s="48"/>
      <c r="F14" s="43"/>
      <c r="G14" s="43">
        <f t="shared" si="1"/>
        <v>116.6687094803911</v>
      </c>
      <c r="H14" s="43" t="str">
        <f t="shared" si="2"/>
        <v/>
      </c>
      <c r="I14" s="45"/>
      <c r="J14" s="45"/>
      <c r="K14" s="45"/>
      <c r="L14" s="45"/>
      <c r="M14" s="46"/>
      <c r="N14" s="46"/>
      <c r="O14" s="46"/>
    </row>
    <row r="15" spans="1:15">
      <c r="A15" s="52" t="s">
        <v>89</v>
      </c>
      <c r="B15" s="47" t="s">
        <v>90</v>
      </c>
      <c r="C15" s="43"/>
      <c r="D15" s="48"/>
      <c r="E15" s="48"/>
      <c r="F15" s="43"/>
      <c r="G15" s="43" t="str">
        <f t="shared" si="1"/>
        <v/>
      </c>
      <c r="H15" s="43" t="str">
        <f t="shared" si="2"/>
        <v/>
      </c>
      <c r="I15" s="45"/>
      <c r="J15" s="45"/>
      <c r="K15" s="45"/>
      <c r="L15" s="45"/>
      <c r="M15" s="46"/>
      <c r="N15" s="46"/>
      <c r="O15" s="46"/>
    </row>
    <row r="16" spans="1:15">
      <c r="A16" s="52" t="s">
        <v>375</v>
      </c>
      <c r="B16" s="47" t="s">
        <v>376</v>
      </c>
      <c r="C16" s="43"/>
      <c r="D16" s="48"/>
      <c r="E16" s="48"/>
      <c r="F16" s="43"/>
      <c r="G16" s="43" t="str">
        <f t="shared" si="1"/>
        <v/>
      </c>
      <c r="H16" s="43" t="str">
        <f t="shared" si="2"/>
        <v/>
      </c>
      <c r="I16" s="45"/>
      <c r="J16" s="45"/>
      <c r="K16" s="45"/>
      <c r="L16" s="45"/>
      <c r="M16" s="46"/>
      <c r="N16" s="46"/>
      <c r="O16" s="46"/>
    </row>
    <row r="17" spans="1:15">
      <c r="A17" s="75" t="s">
        <v>91</v>
      </c>
      <c r="B17" s="76" t="s">
        <v>92</v>
      </c>
      <c r="C17" s="74">
        <f>+C18</f>
        <v>24320.720000000001</v>
      </c>
      <c r="D17" s="72"/>
      <c r="E17" s="72"/>
      <c r="F17" s="74">
        <f>+F18</f>
        <v>36589.699999999997</v>
      </c>
      <c r="G17" s="74" t="str">
        <f t="shared" si="1"/>
        <v/>
      </c>
      <c r="H17" s="74" t="str">
        <f t="shared" si="2"/>
        <v/>
      </c>
      <c r="I17" s="46"/>
      <c r="J17" s="46"/>
      <c r="K17" s="46"/>
      <c r="L17" s="46"/>
      <c r="M17" s="46"/>
      <c r="N17" s="46"/>
      <c r="O17" s="46"/>
    </row>
    <row r="18" spans="1:15">
      <c r="A18" s="52" t="s">
        <v>93</v>
      </c>
      <c r="B18" s="47" t="s">
        <v>92</v>
      </c>
      <c r="C18" s="43">
        <v>24320.720000000001</v>
      </c>
      <c r="D18" s="122"/>
      <c r="E18" s="122"/>
      <c r="F18" s="116">
        <v>36589.699999999997</v>
      </c>
      <c r="G18" s="116">
        <f t="shared" si="1"/>
        <v>150.44661506731705</v>
      </c>
      <c r="H18" s="116" t="str">
        <f t="shared" si="2"/>
        <v/>
      </c>
      <c r="I18" s="45"/>
      <c r="J18" s="45"/>
      <c r="K18" s="45"/>
      <c r="L18" s="45"/>
      <c r="M18" s="46"/>
      <c r="N18" s="46"/>
      <c r="O18" s="46"/>
    </row>
    <row r="19" spans="1:15">
      <c r="A19" s="75" t="s">
        <v>94</v>
      </c>
      <c r="B19" s="76" t="s">
        <v>95</v>
      </c>
      <c r="C19" s="74">
        <f>SUM(C20:C22)</f>
        <v>152007.31</v>
      </c>
      <c r="D19" s="72"/>
      <c r="E19" s="72"/>
      <c r="F19" s="74">
        <f>SUM(F20:F22)</f>
        <v>178939.36</v>
      </c>
      <c r="G19" s="74">
        <f t="shared" si="1"/>
        <v>150.44661506731705</v>
      </c>
      <c r="H19" s="74" t="str">
        <f t="shared" si="2"/>
        <v/>
      </c>
      <c r="I19" s="46"/>
      <c r="J19" s="46"/>
      <c r="K19" s="46"/>
      <c r="L19" s="46"/>
      <c r="M19" s="46"/>
      <c r="N19" s="46"/>
      <c r="O19" s="46"/>
    </row>
    <row r="20" spans="1:15">
      <c r="A20" s="52" t="s">
        <v>377</v>
      </c>
      <c r="B20" s="47" t="s">
        <v>378</v>
      </c>
      <c r="C20" s="43">
        <v>8.75</v>
      </c>
      <c r="D20" s="48"/>
      <c r="E20" s="48"/>
      <c r="F20" s="43"/>
      <c r="G20" s="43">
        <f t="shared" si="1"/>
        <v>117.71760187059424</v>
      </c>
      <c r="H20" s="43" t="str">
        <f t="shared" si="2"/>
        <v/>
      </c>
      <c r="I20" s="45"/>
      <c r="J20" s="45"/>
      <c r="K20" s="45"/>
      <c r="L20" s="45"/>
      <c r="M20" s="46"/>
      <c r="N20" s="46"/>
      <c r="O20" s="46"/>
    </row>
    <row r="21" spans="1:15">
      <c r="A21" s="52" t="s">
        <v>96</v>
      </c>
      <c r="B21" s="47" t="s">
        <v>97</v>
      </c>
      <c r="C21" s="43">
        <v>151998.56</v>
      </c>
      <c r="D21" s="48"/>
      <c r="E21" s="48"/>
      <c r="F21" s="43">
        <v>178939.36</v>
      </c>
      <c r="G21" s="43">
        <f t="shared" si="1"/>
        <v>0</v>
      </c>
      <c r="H21" s="43" t="str">
        <f t="shared" si="2"/>
        <v/>
      </c>
      <c r="I21" s="45"/>
      <c r="J21" s="45"/>
      <c r="K21" s="45"/>
      <c r="L21" s="45"/>
      <c r="M21" s="46"/>
      <c r="N21" s="46"/>
      <c r="O21" s="46"/>
    </row>
    <row r="22" spans="1:15">
      <c r="A22" s="52" t="s">
        <v>379</v>
      </c>
      <c r="B22" s="47" t="s">
        <v>380</v>
      </c>
      <c r="C22" s="43"/>
      <c r="D22" s="48"/>
      <c r="E22" s="48"/>
      <c r="F22" s="43"/>
      <c r="G22" s="43">
        <f t="shared" si="1"/>
        <v>117.72437844147996</v>
      </c>
      <c r="H22" s="43" t="str">
        <f t="shared" si="2"/>
        <v/>
      </c>
      <c r="I22" s="45"/>
      <c r="J22" s="45"/>
      <c r="K22" s="45"/>
      <c r="L22" s="45"/>
      <c r="M22" s="46"/>
      <c r="N22" s="46"/>
      <c r="O22" s="46"/>
    </row>
    <row r="23" spans="1:15">
      <c r="A23" s="77" t="s">
        <v>98</v>
      </c>
      <c r="B23" s="78" t="s">
        <v>99</v>
      </c>
      <c r="C23" s="74">
        <f>+C24+C29+C36+C46+C48</f>
        <v>198593.65</v>
      </c>
      <c r="D23" s="72"/>
      <c r="E23" s="72">
        <v>107149</v>
      </c>
      <c r="F23" s="74">
        <f>+F24+F29+F36+F46+F48</f>
        <v>140737.72999999998</v>
      </c>
      <c r="G23" s="74" t="str">
        <f t="shared" si="1"/>
        <v/>
      </c>
      <c r="H23" s="74" t="str">
        <f t="shared" si="2"/>
        <v/>
      </c>
      <c r="I23" s="46"/>
      <c r="J23" s="46"/>
      <c r="K23" s="46"/>
      <c r="L23" s="46"/>
      <c r="M23" s="46"/>
      <c r="N23" s="46"/>
      <c r="O23" s="46"/>
    </row>
    <row r="24" spans="1:15">
      <c r="A24" s="75" t="s">
        <v>100</v>
      </c>
      <c r="B24" s="76" t="s">
        <v>101</v>
      </c>
      <c r="C24" s="74">
        <f>SUM(C25:C28)</f>
        <v>26481.89</v>
      </c>
      <c r="D24" s="72"/>
      <c r="E24" s="72"/>
      <c r="F24" s="74">
        <f>SUM(F25:F28)</f>
        <v>23741.46</v>
      </c>
      <c r="G24" s="74">
        <f t="shared" si="1"/>
        <v>70.86718533044737</v>
      </c>
      <c r="H24" s="74">
        <f t="shared" si="2"/>
        <v>131.34768406611352</v>
      </c>
      <c r="I24" s="46"/>
      <c r="J24" s="46"/>
      <c r="K24" s="46"/>
      <c r="L24" s="46"/>
      <c r="M24" s="46"/>
      <c r="N24" s="46"/>
      <c r="O24" s="46"/>
    </row>
    <row r="25" spans="1:15">
      <c r="A25" s="52" t="s">
        <v>102</v>
      </c>
      <c r="B25" s="47" t="s">
        <v>103</v>
      </c>
      <c r="C25" s="43">
        <v>4257.3599999999997</v>
      </c>
      <c r="D25" s="48"/>
      <c r="E25" s="48"/>
      <c r="F25" s="43">
        <v>1202.0999999999999</v>
      </c>
      <c r="G25" s="43">
        <f t="shared" si="1"/>
        <v>89.651682715999499</v>
      </c>
      <c r="H25" s="43" t="str">
        <f t="shared" si="2"/>
        <v/>
      </c>
      <c r="I25" s="45"/>
      <c r="J25" s="45"/>
      <c r="K25" s="45"/>
      <c r="L25" s="45"/>
      <c r="M25" s="46"/>
      <c r="N25" s="46"/>
      <c r="O25" s="46"/>
    </row>
    <row r="26" spans="1:15">
      <c r="A26" s="52" t="s">
        <v>104</v>
      </c>
      <c r="B26" s="47" t="s">
        <v>105</v>
      </c>
      <c r="C26" s="43">
        <v>17552.28</v>
      </c>
      <c r="D26" s="48"/>
      <c r="E26" s="48"/>
      <c r="F26" s="43">
        <v>16149.38</v>
      </c>
      <c r="G26" s="43">
        <f t="shared" si="1"/>
        <v>28.235808106432152</v>
      </c>
      <c r="H26" s="43" t="str">
        <f t="shared" si="2"/>
        <v/>
      </c>
      <c r="I26" s="45"/>
      <c r="J26" s="45"/>
      <c r="K26" s="45"/>
      <c r="L26" s="45"/>
      <c r="M26" s="46"/>
      <c r="N26" s="46"/>
      <c r="O26" s="46"/>
    </row>
    <row r="27" spans="1:15">
      <c r="A27" s="52" t="s">
        <v>106</v>
      </c>
      <c r="B27" s="47" t="s">
        <v>107</v>
      </c>
      <c r="C27" s="43">
        <v>3787.5</v>
      </c>
      <c r="D27" s="48"/>
      <c r="E27" s="48"/>
      <c r="F27" s="43">
        <v>3480</v>
      </c>
      <c r="G27" s="43">
        <f t="shared" si="1"/>
        <v>92.007306173329056</v>
      </c>
      <c r="H27" s="43" t="str">
        <f t="shared" si="2"/>
        <v/>
      </c>
      <c r="I27" s="46"/>
      <c r="J27" s="46"/>
      <c r="K27" s="46"/>
      <c r="L27" s="46"/>
      <c r="M27" s="46"/>
      <c r="N27" s="46"/>
      <c r="O27" s="46"/>
    </row>
    <row r="28" spans="1:15">
      <c r="A28" s="52" t="s">
        <v>108</v>
      </c>
      <c r="B28" s="47" t="s">
        <v>109</v>
      </c>
      <c r="C28" s="43">
        <v>884.75</v>
      </c>
      <c r="D28" s="48"/>
      <c r="E28" s="48"/>
      <c r="F28" s="43">
        <v>2909.98</v>
      </c>
      <c r="G28" s="43">
        <f t="shared" si="1"/>
        <v>91.881188118811892</v>
      </c>
      <c r="H28" s="43" t="str">
        <f t="shared" si="2"/>
        <v/>
      </c>
      <c r="I28" s="46"/>
      <c r="J28" s="46"/>
      <c r="K28" s="46"/>
      <c r="L28" s="46"/>
      <c r="M28" s="46"/>
      <c r="N28" s="46"/>
      <c r="O28" s="46"/>
    </row>
    <row r="29" spans="1:15">
      <c r="A29" s="75" t="s">
        <v>110</v>
      </c>
      <c r="B29" s="76" t="s">
        <v>111</v>
      </c>
      <c r="C29" s="74">
        <f>SUM(C30:C35)</f>
        <v>22345.739999999998</v>
      </c>
      <c r="D29" s="72"/>
      <c r="E29" s="72"/>
      <c r="F29" s="74">
        <f>SUM(F30:F35)</f>
        <v>23317.06</v>
      </c>
      <c r="G29" s="74">
        <f t="shared" si="1"/>
        <v>328.90421022887824</v>
      </c>
      <c r="H29" s="74" t="str">
        <f t="shared" si="2"/>
        <v/>
      </c>
      <c r="I29" s="46"/>
      <c r="J29" s="46"/>
      <c r="K29" s="46"/>
      <c r="L29" s="46"/>
      <c r="M29" s="46"/>
      <c r="N29" s="46"/>
      <c r="O29" s="46"/>
    </row>
    <row r="30" spans="1:15">
      <c r="A30" s="52" t="s">
        <v>112</v>
      </c>
      <c r="B30" s="47" t="s">
        <v>113</v>
      </c>
      <c r="C30" s="43">
        <v>5610.5</v>
      </c>
      <c r="D30" s="48"/>
      <c r="E30" s="48"/>
      <c r="F30" s="43">
        <v>5883.25</v>
      </c>
      <c r="G30" s="43">
        <f t="shared" si="1"/>
        <v>104.34677929663552</v>
      </c>
      <c r="H30" s="43" t="str">
        <f t="shared" si="2"/>
        <v/>
      </c>
      <c r="I30" s="46"/>
      <c r="J30" s="46"/>
      <c r="K30" s="46"/>
      <c r="L30" s="46"/>
      <c r="M30" s="46"/>
      <c r="N30" s="46"/>
      <c r="O30" s="46"/>
    </row>
    <row r="31" spans="1:15">
      <c r="A31" s="52" t="s">
        <v>381</v>
      </c>
      <c r="B31" s="47" t="s">
        <v>382</v>
      </c>
      <c r="C31" s="43">
        <v>57.79</v>
      </c>
      <c r="D31" s="48"/>
      <c r="E31" s="48"/>
      <c r="F31" s="43">
        <v>273</v>
      </c>
      <c r="G31" s="43">
        <f t="shared" si="1"/>
        <v>104.86142055075305</v>
      </c>
      <c r="H31" s="43" t="str">
        <f t="shared" si="2"/>
        <v/>
      </c>
      <c r="I31" s="46"/>
      <c r="J31" s="46"/>
      <c r="K31" s="46"/>
      <c r="L31" s="46"/>
      <c r="M31" s="46"/>
      <c r="N31" s="46"/>
      <c r="O31" s="46"/>
    </row>
    <row r="32" spans="1:15">
      <c r="A32" s="52" t="s">
        <v>114</v>
      </c>
      <c r="B32" s="47" t="s">
        <v>115</v>
      </c>
      <c r="C32" s="43">
        <v>12241.9</v>
      </c>
      <c r="D32" s="48"/>
      <c r="E32" s="48"/>
      <c r="F32" s="43">
        <v>16123.54</v>
      </c>
      <c r="G32" s="43">
        <f t="shared" si="1"/>
        <v>472.40006921612735</v>
      </c>
      <c r="H32" s="43" t="str">
        <f t="shared" si="2"/>
        <v/>
      </c>
      <c r="I32" s="46"/>
      <c r="J32" s="46"/>
      <c r="K32" s="46"/>
      <c r="L32" s="46"/>
      <c r="M32" s="46"/>
      <c r="N32" s="46"/>
      <c r="O32" s="46"/>
    </row>
    <row r="33" spans="1:15">
      <c r="A33" s="52" t="s">
        <v>116</v>
      </c>
      <c r="B33" s="47" t="s">
        <v>117</v>
      </c>
      <c r="C33" s="43">
        <v>1884.43</v>
      </c>
      <c r="D33" s="48"/>
      <c r="E33" s="48"/>
      <c r="F33" s="43">
        <v>688.94</v>
      </c>
      <c r="G33" s="43">
        <f t="shared" si="1"/>
        <v>131.70782313203017</v>
      </c>
      <c r="H33" s="43" t="str">
        <f t="shared" si="2"/>
        <v/>
      </c>
      <c r="I33" s="46"/>
      <c r="J33" s="46"/>
      <c r="K33" s="46"/>
      <c r="L33" s="46"/>
      <c r="M33" s="46"/>
      <c r="N33" s="46"/>
      <c r="O33" s="46"/>
    </row>
    <row r="34" spans="1:15">
      <c r="A34" s="52" t="s">
        <v>118</v>
      </c>
      <c r="B34" s="47" t="s">
        <v>119</v>
      </c>
      <c r="C34" s="43">
        <v>2551.12</v>
      </c>
      <c r="D34" s="48"/>
      <c r="E34" s="48"/>
      <c r="F34" s="43"/>
      <c r="G34" s="43">
        <f t="shared" si="1"/>
        <v>36.559596270490282</v>
      </c>
      <c r="H34" s="43" t="str">
        <f t="shared" si="2"/>
        <v/>
      </c>
      <c r="I34" s="46"/>
      <c r="J34" s="46"/>
      <c r="K34" s="46"/>
      <c r="L34" s="46"/>
      <c r="M34" s="46"/>
      <c r="N34" s="46"/>
      <c r="O34" s="46"/>
    </row>
    <row r="35" spans="1:15">
      <c r="A35" s="52" t="s">
        <v>120</v>
      </c>
      <c r="B35" s="47" t="s">
        <v>121</v>
      </c>
      <c r="C35" s="43"/>
      <c r="D35" s="48"/>
      <c r="E35" s="48"/>
      <c r="F35" s="43">
        <v>348.33</v>
      </c>
      <c r="G35" s="43">
        <f t="shared" si="1"/>
        <v>0</v>
      </c>
      <c r="H35" s="43" t="str">
        <f t="shared" si="2"/>
        <v/>
      </c>
      <c r="I35" s="46"/>
      <c r="J35" s="46"/>
      <c r="K35" s="46"/>
      <c r="L35" s="46"/>
      <c r="M35" s="46"/>
      <c r="N35" s="46"/>
      <c r="O35" s="46"/>
    </row>
    <row r="36" spans="1:15">
      <c r="A36" s="75" t="s">
        <v>122</v>
      </c>
      <c r="B36" s="76" t="s">
        <v>123</v>
      </c>
      <c r="C36" s="74">
        <f>SUM(C37:C45)</f>
        <v>144573.34</v>
      </c>
      <c r="D36" s="72"/>
      <c r="E36" s="72"/>
      <c r="F36" s="74">
        <f>SUM(F37:F45)</f>
        <v>87277.03</v>
      </c>
      <c r="G36" s="74" t="str">
        <f t="shared" si="1"/>
        <v/>
      </c>
      <c r="H36" s="74" t="str">
        <f t="shared" si="2"/>
        <v/>
      </c>
      <c r="I36" s="46"/>
      <c r="J36" s="46"/>
      <c r="K36" s="46"/>
      <c r="L36" s="46"/>
      <c r="M36" s="46"/>
      <c r="N36" s="46"/>
      <c r="O36" s="46"/>
    </row>
    <row r="37" spans="1:15">
      <c r="A37" s="52" t="s">
        <v>124</v>
      </c>
      <c r="B37" s="47" t="s">
        <v>125</v>
      </c>
      <c r="C37" s="43">
        <v>3157.17</v>
      </c>
      <c r="D37" s="48"/>
      <c r="E37" s="48"/>
      <c r="F37" s="43">
        <v>3079.52</v>
      </c>
      <c r="G37" s="43">
        <f t="shared" si="1"/>
        <v>60.368688998953743</v>
      </c>
      <c r="H37" s="43" t="str">
        <f t="shared" si="2"/>
        <v/>
      </c>
      <c r="I37" s="46"/>
      <c r="J37" s="46"/>
      <c r="K37" s="46"/>
      <c r="L37" s="46"/>
      <c r="M37" s="46"/>
      <c r="N37" s="46"/>
      <c r="O37" s="46"/>
    </row>
    <row r="38" spans="1:15">
      <c r="A38" s="52" t="s">
        <v>126</v>
      </c>
      <c r="B38" s="47" t="s">
        <v>127</v>
      </c>
      <c r="C38" s="43">
        <v>27553.88</v>
      </c>
      <c r="D38" s="48"/>
      <c r="E38" s="48"/>
      <c r="F38" s="43">
        <v>4386.57</v>
      </c>
      <c r="G38" s="43">
        <f t="shared" si="1"/>
        <v>97.540518882416848</v>
      </c>
      <c r="H38" s="43" t="str">
        <f t="shared" si="2"/>
        <v/>
      </c>
      <c r="I38" s="46"/>
      <c r="J38" s="46"/>
      <c r="K38" s="46"/>
      <c r="L38" s="46"/>
      <c r="M38" s="46"/>
      <c r="N38" s="46"/>
      <c r="O38" s="46"/>
    </row>
    <row r="39" spans="1:15">
      <c r="A39" s="52" t="s">
        <v>128</v>
      </c>
      <c r="B39" s="47" t="s">
        <v>129</v>
      </c>
      <c r="C39" s="43">
        <v>4865</v>
      </c>
      <c r="D39" s="48"/>
      <c r="E39" s="48"/>
      <c r="F39" s="43">
        <v>660</v>
      </c>
      <c r="G39" s="43">
        <f t="shared" si="1"/>
        <v>15.919972069269372</v>
      </c>
      <c r="H39" s="43" t="str">
        <f t="shared" si="2"/>
        <v/>
      </c>
      <c r="I39" s="46"/>
      <c r="J39" s="46"/>
      <c r="K39" s="46"/>
      <c r="L39" s="46"/>
      <c r="M39" s="46"/>
      <c r="N39" s="46"/>
      <c r="O39" s="46"/>
    </row>
    <row r="40" spans="1:15">
      <c r="A40" s="52" t="s">
        <v>130</v>
      </c>
      <c r="B40" s="47" t="s">
        <v>131</v>
      </c>
      <c r="C40" s="43">
        <v>10264.879999999999</v>
      </c>
      <c r="D40" s="48"/>
      <c r="E40" s="48"/>
      <c r="F40" s="43">
        <v>5380.22</v>
      </c>
      <c r="G40" s="43">
        <f t="shared" si="1"/>
        <v>13.566289825282633</v>
      </c>
      <c r="H40" s="43" t="str">
        <f t="shared" si="2"/>
        <v/>
      </c>
      <c r="I40" s="46"/>
      <c r="J40" s="46"/>
      <c r="K40" s="46"/>
      <c r="L40" s="46"/>
      <c r="M40" s="46"/>
      <c r="N40" s="46"/>
      <c r="O40" s="46"/>
    </row>
    <row r="41" spans="1:15">
      <c r="A41" s="52" t="s">
        <v>132</v>
      </c>
      <c r="B41" s="47" t="s">
        <v>133</v>
      </c>
      <c r="C41" s="43">
        <v>3691.25</v>
      </c>
      <c r="D41" s="48"/>
      <c r="E41" s="48"/>
      <c r="F41" s="43">
        <v>3559</v>
      </c>
      <c r="G41" s="43">
        <f t="shared" si="1"/>
        <v>52.413861633063419</v>
      </c>
      <c r="H41" s="43" t="str">
        <f t="shared" si="2"/>
        <v/>
      </c>
      <c r="I41" s="46"/>
      <c r="J41" s="46"/>
      <c r="K41" s="46"/>
      <c r="L41" s="46"/>
      <c r="M41" s="46"/>
      <c r="N41" s="46"/>
      <c r="O41" s="46"/>
    </row>
    <row r="42" spans="1:15">
      <c r="A42" s="52" t="s">
        <v>134</v>
      </c>
      <c r="B42" s="47" t="s">
        <v>135</v>
      </c>
      <c r="C42" s="43">
        <v>1592.6</v>
      </c>
      <c r="D42" s="48"/>
      <c r="E42" s="48"/>
      <c r="F42" s="43">
        <v>1592.7</v>
      </c>
      <c r="G42" s="43">
        <f t="shared" si="1"/>
        <v>96.417202844564855</v>
      </c>
      <c r="H42" s="43" t="str">
        <f t="shared" si="2"/>
        <v/>
      </c>
      <c r="I42" s="46"/>
      <c r="J42" s="46"/>
      <c r="K42" s="46"/>
      <c r="L42" s="46"/>
      <c r="M42" s="46"/>
      <c r="N42" s="46"/>
      <c r="O42" s="46"/>
    </row>
    <row r="43" spans="1:15">
      <c r="A43" s="52" t="s">
        <v>136</v>
      </c>
      <c r="B43" s="47" t="s">
        <v>137</v>
      </c>
      <c r="C43" s="43">
        <v>57708.21</v>
      </c>
      <c r="D43" s="48"/>
      <c r="E43" s="48"/>
      <c r="F43" s="43">
        <v>28649.07</v>
      </c>
      <c r="G43" s="43">
        <f t="shared" si="1"/>
        <v>100.0062790405626</v>
      </c>
      <c r="H43" s="43" t="str">
        <f t="shared" si="2"/>
        <v/>
      </c>
      <c r="I43" s="46"/>
      <c r="J43" s="46"/>
      <c r="K43" s="46"/>
      <c r="L43" s="46"/>
      <c r="M43" s="46"/>
      <c r="N43" s="46"/>
      <c r="O43" s="46"/>
    </row>
    <row r="44" spans="1:15">
      <c r="A44" s="52" t="s">
        <v>138</v>
      </c>
      <c r="B44" s="47" t="s">
        <v>139</v>
      </c>
      <c r="C44" s="43">
        <v>4533.72</v>
      </c>
      <c r="D44" s="48"/>
      <c r="E44" s="48"/>
      <c r="F44" s="43">
        <v>4533.72</v>
      </c>
      <c r="G44" s="43">
        <f t="shared" si="1"/>
        <v>49.644703933807691</v>
      </c>
      <c r="H44" s="43" t="str">
        <f t="shared" si="2"/>
        <v/>
      </c>
      <c r="I44" s="46"/>
      <c r="J44" s="46"/>
      <c r="K44" s="46"/>
      <c r="L44" s="46"/>
      <c r="M44" s="46"/>
      <c r="N44" s="46"/>
      <c r="O44" s="46"/>
    </row>
    <row r="45" spans="1:15">
      <c r="A45" s="52" t="s">
        <v>140</v>
      </c>
      <c r="B45" s="47" t="s">
        <v>141</v>
      </c>
      <c r="C45" s="43">
        <v>31206.63</v>
      </c>
      <c r="D45" s="48"/>
      <c r="E45" s="48"/>
      <c r="F45" s="43">
        <v>35436.230000000003</v>
      </c>
      <c r="G45" s="43">
        <f t="shared" si="1"/>
        <v>100</v>
      </c>
      <c r="H45" s="43" t="str">
        <f t="shared" si="2"/>
        <v/>
      </c>
      <c r="I45" s="46"/>
      <c r="J45" s="46"/>
      <c r="K45" s="46"/>
      <c r="L45" s="46"/>
      <c r="M45" s="46"/>
      <c r="N45" s="46"/>
      <c r="O45" s="46"/>
    </row>
    <row r="46" spans="1:15">
      <c r="A46" s="75" t="s">
        <v>142</v>
      </c>
      <c r="B46" s="76" t="s">
        <v>143</v>
      </c>
      <c r="C46" s="74">
        <f>+C47</f>
        <v>890.07</v>
      </c>
      <c r="D46" s="72"/>
      <c r="E46" s="72"/>
      <c r="F46" s="74">
        <f>+F47</f>
        <v>0</v>
      </c>
      <c r="G46" s="74">
        <f t="shared" si="1"/>
        <v>113.55353013125738</v>
      </c>
      <c r="H46" s="74" t="str">
        <f t="shared" si="2"/>
        <v/>
      </c>
      <c r="I46" s="46"/>
      <c r="J46" s="46"/>
      <c r="K46" s="46"/>
      <c r="L46" s="46"/>
      <c r="M46" s="46"/>
      <c r="N46" s="46"/>
      <c r="O46" s="46"/>
    </row>
    <row r="47" spans="1:15">
      <c r="A47" s="52" t="s">
        <v>144</v>
      </c>
      <c r="B47" s="47" t="s">
        <v>143</v>
      </c>
      <c r="C47" s="43">
        <v>890.07</v>
      </c>
      <c r="D47" s="48"/>
      <c r="E47" s="48"/>
      <c r="F47" s="43"/>
      <c r="G47" s="43">
        <f t="shared" si="1"/>
        <v>0</v>
      </c>
      <c r="H47" s="43" t="str">
        <f t="shared" si="2"/>
        <v/>
      </c>
      <c r="I47" s="46"/>
      <c r="J47" s="46"/>
      <c r="K47" s="46"/>
      <c r="L47" s="46"/>
      <c r="M47" s="46"/>
      <c r="N47" s="46"/>
      <c r="O47" s="46"/>
    </row>
    <row r="48" spans="1:15">
      <c r="A48" s="75" t="s">
        <v>145</v>
      </c>
      <c r="B48" s="76" t="s">
        <v>146</v>
      </c>
      <c r="C48" s="74">
        <f>SUM(C49:C55)</f>
        <v>4302.6099999999997</v>
      </c>
      <c r="D48" s="72"/>
      <c r="E48" s="72"/>
      <c r="F48" s="74">
        <f>SUM(F49:F55)</f>
        <v>6402.18</v>
      </c>
      <c r="G48" s="74">
        <f t="shared" si="1"/>
        <v>0</v>
      </c>
      <c r="H48" s="74" t="str">
        <f t="shared" si="2"/>
        <v/>
      </c>
      <c r="I48" s="46"/>
      <c r="J48" s="46"/>
      <c r="K48" s="46"/>
      <c r="L48" s="46"/>
      <c r="M48" s="46"/>
      <c r="N48" s="46"/>
      <c r="O48" s="46"/>
    </row>
    <row r="49" spans="1:15" ht="25.5">
      <c r="A49" s="52" t="s">
        <v>147</v>
      </c>
      <c r="B49" s="47" t="s">
        <v>148</v>
      </c>
      <c r="C49" s="43"/>
      <c r="D49" s="48"/>
      <c r="E49" s="48"/>
      <c r="F49" s="43">
        <v>1227.5999999999999</v>
      </c>
      <c r="G49" s="43">
        <f>IF(C48=0,"",F48/C48*100)</f>
        <v>148.79759029984129</v>
      </c>
      <c r="H49" s="43" t="str">
        <f t="shared" si="2"/>
        <v/>
      </c>
      <c r="I49" s="46"/>
      <c r="J49" s="46"/>
      <c r="K49" s="46"/>
      <c r="L49" s="46"/>
      <c r="M49" s="46"/>
      <c r="N49" s="46"/>
      <c r="O49" s="46"/>
    </row>
    <row r="50" spans="1:15">
      <c r="A50" s="52" t="s">
        <v>149</v>
      </c>
      <c r="B50" s="47" t="s">
        <v>150</v>
      </c>
      <c r="C50" s="43">
        <v>168.14</v>
      </c>
      <c r="D50" s="48"/>
      <c r="E50" s="48"/>
      <c r="F50" s="43">
        <v>240</v>
      </c>
      <c r="G50" s="43" t="str">
        <f t="shared" si="1"/>
        <v/>
      </c>
      <c r="H50" s="43" t="str">
        <f t="shared" si="2"/>
        <v/>
      </c>
      <c r="I50" s="46"/>
      <c r="J50" s="46"/>
      <c r="K50" s="46"/>
      <c r="L50" s="46"/>
      <c r="M50" s="46"/>
      <c r="N50" s="46"/>
      <c r="O50" s="46"/>
    </row>
    <row r="51" spans="1:15">
      <c r="A51" s="52" t="s">
        <v>151</v>
      </c>
      <c r="B51" s="47" t="s">
        <v>152</v>
      </c>
      <c r="C51" s="43">
        <v>3949.11</v>
      </c>
      <c r="D51" s="48"/>
      <c r="E51" s="48"/>
      <c r="F51" s="43">
        <v>4934.58</v>
      </c>
      <c r="G51" s="43">
        <f t="shared" si="1"/>
        <v>142.73819436184135</v>
      </c>
      <c r="H51" s="43" t="str">
        <f t="shared" si="2"/>
        <v/>
      </c>
      <c r="I51" s="46"/>
      <c r="J51" s="46"/>
      <c r="K51" s="46"/>
      <c r="L51" s="46"/>
      <c r="M51" s="46"/>
      <c r="N51" s="46"/>
      <c r="O51" s="46"/>
    </row>
    <row r="52" spans="1:15">
      <c r="A52" s="52" t="s">
        <v>153</v>
      </c>
      <c r="B52" s="47" t="s">
        <v>154</v>
      </c>
      <c r="C52" s="43">
        <v>185.36</v>
      </c>
      <c r="D52" s="48"/>
      <c r="E52" s="48"/>
      <c r="F52" s="43"/>
      <c r="G52" s="43">
        <f t="shared" si="1"/>
        <v>124.95423019363857</v>
      </c>
      <c r="H52" s="43" t="str">
        <f t="shared" si="2"/>
        <v/>
      </c>
      <c r="I52" s="46"/>
      <c r="J52" s="46"/>
      <c r="K52" s="46"/>
      <c r="L52" s="46"/>
      <c r="M52" s="46"/>
      <c r="N52" s="46"/>
      <c r="O52" s="46"/>
    </row>
    <row r="53" spans="1:15">
      <c r="A53" s="52" t="s">
        <v>155</v>
      </c>
      <c r="B53" s="47" t="s">
        <v>156</v>
      </c>
      <c r="C53" s="43"/>
      <c r="D53" s="48"/>
      <c r="E53" s="48"/>
      <c r="F53" s="43"/>
      <c r="G53" s="43">
        <f t="shared" si="1"/>
        <v>0</v>
      </c>
      <c r="H53" s="43" t="str">
        <f t="shared" si="2"/>
        <v/>
      </c>
      <c r="I53" s="46"/>
      <c r="J53" s="46"/>
      <c r="K53" s="46"/>
      <c r="L53" s="46"/>
      <c r="M53" s="46"/>
      <c r="N53" s="46"/>
      <c r="O53" s="46"/>
    </row>
    <row r="54" spans="1:15">
      <c r="A54" s="52" t="s">
        <v>157</v>
      </c>
      <c r="B54" s="47" t="s">
        <v>158</v>
      </c>
      <c r="C54" s="43"/>
      <c r="D54" s="48"/>
      <c r="E54" s="48"/>
      <c r="F54" s="43"/>
      <c r="G54" s="43" t="str">
        <f t="shared" si="1"/>
        <v/>
      </c>
      <c r="H54" s="43" t="str">
        <f t="shared" si="2"/>
        <v/>
      </c>
      <c r="I54" s="46"/>
      <c r="J54" s="46"/>
      <c r="K54" s="46"/>
      <c r="L54" s="46"/>
      <c r="M54" s="46"/>
      <c r="N54" s="46"/>
      <c r="O54" s="46"/>
    </row>
    <row r="55" spans="1:15">
      <c r="A55" s="52" t="s">
        <v>159</v>
      </c>
      <c r="B55" s="47" t="s">
        <v>146</v>
      </c>
      <c r="C55" s="43"/>
      <c r="D55" s="48"/>
      <c r="E55" s="48"/>
      <c r="F55" s="43"/>
      <c r="G55" s="43" t="str">
        <f t="shared" si="1"/>
        <v/>
      </c>
      <c r="H55" s="43" t="str">
        <f t="shared" si="2"/>
        <v/>
      </c>
      <c r="I55" s="46"/>
      <c r="J55" s="46"/>
      <c r="K55" s="46"/>
      <c r="L55" s="46"/>
      <c r="M55" s="46"/>
      <c r="N55" s="46"/>
      <c r="O55" s="46"/>
    </row>
    <row r="56" spans="1:15">
      <c r="A56" s="77" t="s">
        <v>160</v>
      </c>
      <c r="B56" s="78" t="s">
        <v>161</v>
      </c>
      <c r="C56" s="74">
        <f>+C57+C60</f>
        <v>887.64</v>
      </c>
      <c r="D56" s="72"/>
      <c r="E56" s="72">
        <v>700</v>
      </c>
      <c r="F56" s="74">
        <f>+F57+F60</f>
        <v>963.1</v>
      </c>
      <c r="G56" s="74" t="str">
        <f t="shared" si="1"/>
        <v/>
      </c>
      <c r="H56" s="74" t="str">
        <f t="shared" si="2"/>
        <v/>
      </c>
      <c r="I56" s="46"/>
      <c r="J56" s="46"/>
      <c r="K56" s="46"/>
      <c r="L56" s="46"/>
      <c r="M56" s="46"/>
      <c r="N56" s="46"/>
      <c r="O56" s="46"/>
    </row>
    <row r="57" spans="1:15">
      <c r="A57" s="75" t="s">
        <v>383</v>
      </c>
      <c r="B57" s="76" t="s">
        <v>384</v>
      </c>
      <c r="C57" s="74">
        <f>+C58+C59</f>
        <v>0</v>
      </c>
      <c r="D57" s="72"/>
      <c r="E57" s="72"/>
      <c r="F57" s="74">
        <f>+F58+F59</f>
        <v>0</v>
      </c>
      <c r="G57" s="74">
        <f t="shared" si="1"/>
        <v>108.50119417781985</v>
      </c>
      <c r="H57" s="74">
        <f t="shared" si="2"/>
        <v>137.58571428571429</v>
      </c>
      <c r="I57" s="46"/>
      <c r="J57" s="46"/>
      <c r="K57" s="46"/>
      <c r="L57" s="46"/>
      <c r="M57" s="46"/>
      <c r="N57" s="46"/>
      <c r="O57" s="46"/>
    </row>
    <row r="58" spans="1:15" ht="25.5">
      <c r="A58" s="52" t="s">
        <v>385</v>
      </c>
      <c r="B58" s="47" t="s">
        <v>386</v>
      </c>
      <c r="C58" s="43"/>
      <c r="D58" s="48"/>
      <c r="E58" s="48"/>
      <c r="F58" s="43"/>
      <c r="G58" s="43" t="str">
        <f t="shared" si="1"/>
        <v/>
      </c>
      <c r="H58" s="43" t="str">
        <f>IF(E57=0,"",F57/E57*100)</f>
        <v/>
      </c>
      <c r="I58" s="46"/>
      <c r="J58" s="46"/>
      <c r="K58" s="46"/>
      <c r="L58" s="46"/>
      <c r="M58" s="46"/>
      <c r="N58" s="46"/>
      <c r="O58" s="46"/>
    </row>
    <row r="59" spans="1:15" ht="25.5">
      <c r="A59" s="52" t="s">
        <v>387</v>
      </c>
      <c r="B59" s="47" t="s">
        <v>388</v>
      </c>
      <c r="C59" s="43"/>
      <c r="D59" s="48"/>
      <c r="E59" s="48"/>
      <c r="F59" s="43"/>
      <c r="G59" s="43" t="str">
        <f t="shared" si="1"/>
        <v/>
      </c>
      <c r="H59" s="43" t="str">
        <f t="shared" si="2"/>
        <v/>
      </c>
      <c r="I59" s="46"/>
      <c r="J59" s="46"/>
      <c r="K59" s="46"/>
      <c r="L59" s="46"/>
      <c r="M59" s="46"/>
      <c r="N59" s="46"/>
      <c r="O59" s="46"/>
    </row>
    <row r="60" spans="1:15">
      <c r="A60" s="75" t="s">
        <v>162</v>
      </c>
      <c r="B60" s="76" t="s">
        <v>163</v>
      </c>
      <c r="C60" s="74">
        <f>SUM(C61:C64)</f>
        <v>887.64</v>
      </c>
      <c r="D60" s="72"/>
      <c r="E60" s="72"/>
      <c r="F60" s="74">
        <f>SUM(F61:F64)</f>
        <v>963.1</v>
      </c>
      <c r="G60" s="74" t="str">
        <f t="shared" si="1"/>
        <v/>
      </c>
      <c r="H60" s="74" t="str">
        <f t="shared" si="2"/>
        <v/>
      </c>
      <c r="I60" s="46"/>
      <c r="J60" s="46"/>
      <c r="K60" s="46"/>
      <c r="L60" s="46"/>
      <c r="M60" s="46"/>
      <c r="N60" s="46"/>
      <c r="O60" s="46"/>
    </row>
    <row r="61" spans="1:15">
      <c r="A61" s="52" t="s">
        <v>164</v>
      </c>
      <c r="B61" s="47" t="s">
        <v>165</v>
      </c>
      <c r="C61" s="43">
        <v>887.64</v>
      </c>
      <c r="D61" s="71"/>
      <c r="E61" s="71"/>
      <c r="F61" s="43">
        <v>963.1</v>
      </c>
      <c r="G61" s="74">
        <f t="shared" si="1"/>
        <v>108.50119417781985</v>
      </c>
      <c r="H61" s="74" t="str">
        <f t="shared" si="2"/>
        <v/>
      </c>
      <c r="I61" s="46"/>
      <c r="J61" s="46"/>
      <c r="K61" s="46"/>
      <c r="L61" s="46"/>
      <c r="M61" s="46"/>
      <c r="N61" s="46"/>
      <c r="O61" s="46"/>
    </row>
    <row r="62" spans="1:15" ht="25.5">
      <c r="A62" s="52" t="s">
        <v>389</v>
      </c>
      <c r="B62" s="47" t="s">
        <v>390</v>
      </c>
      <c r="C62" s="43"/>
      <c r="D62" s="48"/>
      <c r="E62" s="48"/>
      <c r="F62" s="43"/>
      <c r="G62" s="43">
        <f t="shared" si="1"/>
        <v>108.50119417781985</v>
      </c>
      <c r="H62" s="43" t="str">
        <f t="shared" si="2"/>
        <v/>
      </c>
      <c r="I62" s="46"/>
      <c r="J62" s="46"/>
      <c r="K62" s="46"/>
      <c r="L62" s="46"/>
      <c r="M62" s="46"/>
      <c r="N62" s="46"/>
      <c r="O62" s="46"/>
    </row>
    <row r="63" spans="1:15">
      <c r="A63" s="52" t="s">
        <v>391</v>
      </c>
      <c r="B63" s="47" t="s">
        <v>392</v>
      </c>
      <c r="C63" s="43"/>
      <c r="D63" s="48"/>
      <c r="E63" s="48"/>
      <c r="F63" s="43"/>
      <c r="G63" s="43" t="str">
        <f t="shared" si="1"/>
        <v/>
      </c>
      <c r="H63" s="43" t="str">
        <f t="shared" si="2"/>
        <v/>
      </c>
      <c r="I63" s="46"/>
      <c r="J63" s="46"/>
      <c r="K63" s="46"/>
      <c r="L63" s="46"/>
      <c r="M63" s="46"/>
      <c r="N63" s="46"/>
      <c r="O63" s="46"/>
    </row>
    <row r="64" spans="1:15">
      <c r="A64" s="52" t="s">
        <v>393</v>
      </c>
      <c r="B64" s="47" t="s">
        <v>394</v>
      </c>
      <c r="C64" s="43"/>
      <c r="D64" s="48"/>
      <c r="E64" s="48"/>
      <c r="F64" s="43"/>
      <c r="G64" s="43" t="str">
        <f t="shared" si="1"/>
        <v/>
      </c>
      <c r="H64" s="43" t="str">
        <f t="shared" si="2"/>
        <v/>
      </c>
      <c r="I64" s="46"/>
      <c r="J64" s="46"/>
      <c r="K64" s="46"/>
      <c r="L64" s="46"/>
      <c r="M64" s="46"/>
      <c r="N64" s="46"/>
      <c r="O64" s="46"/>
    </row>
    <row r="65" spans="1:15">
      <c r="A65" s="77" t="s">
        <v>166</v>
      </c>
      <c r="B65" s="78" t="s">
        <v>167</v>
      </c>
      <c r="C65" s="74">
        <f>+C66+C68+C71</f>
        <v>0</v>
      </c>
      <c r="D65" s="72"/>
      <c r="E65" s="72"/>
      <c r="F65" s="74">
        <f>+F66+F68+F71</f>
        <v>0</v>
      </c>
      <c r="G65" s="74" t="str">
        <f t="shared" si="1"/>
        <v/>
      </c>
      <c r="H65" s="74" t="str">
        <f t="shared" si="2"/>
        <v/>
      </c>
      <c r="I65" s="46"/>
      <c r="J65" s="46"/>
      <c r="K65" s="46"/>
      <c r="L65" s="46"/>
      <c r="M65" s="46"/>
      <c r="N65" s="46"/>
      <c r="O65" s="46"/>
    </row>
    <row r="66" spans="1:15">
      <c r="A66" s="75" t="s">
        <v>395</v>
      </c>
      <c r="B66" s="76" t="s">
        <v>396</v>
      </c>
      <c r="C66" s="74">
        <f>+C67</f>
        <v>0</v>
      </c>
      <c r="D66" s="72"/>
      <c r="E66" s="72"/>
      <c r="F66" s="74">
        <f>+F67</f>
        <v>0</v>
      </c>
      <c r="G66" s="74" t="str">
        <f t="shared" si="1"/>
        <v/>
      </c>
      <c r="H66" s="74" t="str">
        <f t="shared" si="2"/>
        <v/>
      </c>
      <c r="I66" s="46"/>
      <c r="J66" s="46"/>
      <c r="K66" s="46"/>
      <c r="L66" s="46"/>
      <c r="M66" s="46"/>
      <c r="N66" s="46"/>
      <c r="O66" s="46"/>
    </row>
    <row r="67" spans="1:15" ht="25.5">
      <c r="A67" s="52" t="s">
        <v>397</v>
      </c>
      <c r="B67" s="47" t="s">
        <v>398</v>
      </c>
      <c r="C67" s="43"/>
      <c r="D67" s="48"/>
      <c r="E67" s="48"/>
      <c r="F67" s="43"/>
      <c r="G67" s="43" t="str">
        <f>IF(C66=0,"",F66/C66*100)</f>
        <v/>
      </c>
      <c r="H67" s="43" t="str">
        <f t="shared" si="2"/>
        <v/>
      </c>
      <c r="I67" s="46"/>
      <c r="J67" s="46"/>
      <c r="K67" s="46"/>
      <c r="L67" s="46"/>
      <c r="M67" s="46"/>
      <c r="N67" s="46"/>
      <c r="O67" s="46"/>
    </row>
    <row r="68" spans="1:15" ht="25.5">
      <c r="A68" s="75" t="s">
        <v>168</v>
      </c>
      <c r="B68" s="76" t="s">
        <v>169</v>
      </c>
      <c r="C68" s="74">
        <f>+C69+C70</f>
        <v>0</v>
      </c>
      <c r="D68" s="72"/>
      <c r="E68" s="72"/>
      <c r="F68" s="74">
        <f>+F69+F70</f>
        <v>0</v>
      </c>
      <c r="G68" s="74" t="str">
        <f t="shared" si="1"/>
        <v/>
      </c>
      <c r="H68" s="74" t="str">
        <f t="shared" si="2"/>
        <v/>
      </c>
      <c r="I68" s="46"/>
      <c r="J68" s="46"/>
      <c r="K68" s="46"/>
      <c r="L68" s="46"/>
      <c r="M68" s="46"/>
      <c r="N68" s="46"/>
      <c r="O68" s="46"/>
    </row>
    <row r="69" spans="1:15" ht="25.5">
      <c r="A69" s="52" t="s">
        <v>399</v>
      </c>
      <c r="B69" s="47" t="s">
        <v>400</v>
      </c>
      <c r="C69" s="43"/>
      <c r="D69" s="48"/>
      <c r="E69" s="48"/>
      <c r="F69" s="43"/>
      <c r="G69" s="43" t="str">
        <f t="shared" si="1"/>
        <v/>
      </c>
      <c r="H69" s="43" t="str">
        <f t="shared" si="2"/>
        <v/>
      </c>
      <c r="I69" s="46"/>
      <c r="J69" s="46"/>
      <c r="K69" s="46"/>
      <c r="L69" s="46"/>
      <c r="M69" s="46"/>
      <c r="N69" s="46"/>
      <c r="O69" s="46"/>
    </row>
    <row r="70" spans="1:15">
      <c r="A70" s="52" t="s">
        <v>170</v>
      </c>
      <c r="B70" s="47" t="s">
        <v>171</v>
      </c>
      <c r="C70" s="43"/>
      <c r="D70" s="48"/>
      <c r="E70" s="48"/>
      <c r="F70" s="43"/>
      <c r="G70" s="43" t="str">
        <f t="shared" si="1"/>
        <v/>
      </c>
      <c r="H70" s="43" t="str">
        <f t="shared" si="2"/>
        <v/>
      </c>
      <c r="I70" s="46"/>
      <c r="J70" s="46"/>
      <c r="K70" s="46"/>
      <c r="L70" s="46"/>
      <c r="M70" s="46"/>
      <c r="N70" s="46"/>
      <c r="O70" s="46"/>
    </row>
    <row r="71" spans="1:15" ht="25.5">
      <c r="A71" s="75" t="s">
        <v>172</v>
      </c>
      <c r="B71" s="76" t="s">
        <v>173</v>
      </c>
      <c r="C71" s="74">
        <f>+C72</f>
        <v>0</v>
      </c>
      <c r="D71" s="72"/>
      <c r="E71" s="72"/>
      <c r="F71" s="74">
        <f>+F72</f>
        <v>0</v>
      </c>
      <c r="G71" s="74" t="str">
        <f t="shared" si="1"/>
        <v/>
      </c>
      <c r="H71" s="74" t="str">
        <f t="shared" si="2"/>
        <v/>
      </c>
      <c r="I71" s="46"/>
      <c r="J71" s="46"/>
      <c r="K71" s="46"/>
      <c r="L71" s="46"/>
      <c r="M71" s="46"/>
      <c r="N71" s="46"/>
      <c r="O71" s="46"/>
    </row>
    <row r="72" spans="1:15" ht="25.5">
      <c r="A72" s="52" t="s">
        <v>174</v>
      </c>
      <c r="B72" s="47" t="s">
        <v>173</v>
      </c>
      <c r="C72" s="43"/>
      <c r="D72" s="48"/>
      <c r="E72" s="48"/>
      <c r="F72" s="43"/>
      <c r="G72" s="43" t="str">
        <f t="shared" si="1"/>
        <v/>
      </c>
      <c r="H72" s="43" t="str">
        <f t="shared" si="2"/>
        <v/>
      </c>
      <c r="I72" s="46"/>
      <c r="J72" s="46"/>
      <c r="K72" s="46"/>
      <c r="L72" s="46"/>
      <c r="M72" s="46"/>
      <c r="N72" s="46"/>
      <c r="O72" s="46"/>
    </row>
    <row r="73" spans="1:15">
      <c r="A73" s="77" t="s">
        <v>175</v>
      </c>
      <c r="B73" s="78" t="s">
        <v>176</v>
      </c>
      <c r="C73" s="74">
        <f>+C74+C76+C78+C80+C83+C85</f>
        <v>0</v>
      </c>
      <c r="D73" s="72"/>
      <c r="E73" s="72"/>
      <c r="F73" s="74">
        <f>+F74+F76+F78+F80+F83+F85</f>
        <v>0</v>
      </c>
      <c r="G73" s="74" t="str">
        <f t="shared" si="1"/>
        <v/>
      </c>
      <c r="H73" s="74" t="str">
        <f t="shared" si="2"/>
        <v/>
      </c>
      <c r="I73" s="46"/>
      <c r="J73" s="46"/>
      <c r="K73" s="46"/>
      <c r="L73" s="46"/>
      <c r="M73" s="46"/>
      <c r="N73" s="46"/>
      <c r="O73" s="46"/>
    </row>
    <row r="74" spans="1:15">
      <c r="A74" s="75" t="s">
        <v>177</v>
      </c>
      <c r="B74" s="76" t="s">
        <v>178</v>
      </c>
      <c r="C74" s="74">
        <f>+C75</f>
        <v>0</v>
      </c>
      <c r="D74" s="72"/>
      <c r="E74" s="72"/>
      <c r="F74" s="74">
        <f>+F75</f>
        <v>0</v>
      </c>
      <c r="G74" s="74" t="str">
        <f t="shared" si="1"/>
        <v/>
      </c>
      <c r="H74" s="74" t="str">
        <f t="shared" si="2"/>
        <v/>
      </c>
      <c r="I74" s="46"/>
      <c r="J74" s="46"/>
      <c r="K74" s="46"/>
      <c r="L74" s="46"/>
      <c r="M74" s="46"/>
      <c r="N74" s="46"/>
      <c r="O74" s="46"/>
    </row>
    <row r="75" spans="1:15">
      <c r="A75" s="52" t="s">
        <v>179</v>
      </c>
      <c r="B75" s="47" t="s">
        <v>180</v>
      </c>
      <c r="C75" s="48"/>
      <c r="D75" s="48"/>
      <c r="E75" s="48"/>
      <c r="F75" s="48"/>
      <c r="G75" s="43" t="str">
        <f t="shared" si="1"/>
        <v/>
      </c>
      <c r="H75" s="43" t="str">
        <f t="shared" si="2"/>
        <v/>
      </c>
      <c r="I75" s="46"/>
      <c r="J75" s="46"/>
      <c r="K75" s="46"/>
      <c r="L75" s="46"/>
      <c r="M75" s="46"/>
      <c r="N75" s="46"/>
      <c r="O75" s="46"/>
    </row>
    <row r="76" spans="1:15" ht="25.5">
      <c r="A76" s="75" t="s">
        <v>401</v>
      </c>
      <c r="B76" s="76" t="s">
        <v>402</v>
      </c>
      <c r="C76" s="74">
        <f>+C77</f>
        <v>0</v>
      </c>
      <c r="D76" s="72"/>
      <c r="E76" s="72"/>
      <c r="F76" s="74">
        <f>+F77</f>
        <v>0</v>
      </c>
      <c r="G76" s="74" t="str">
        <f t="shared" ref="G76:G81" si="3">IF(C75=0,"",F75/C75*100)</f>
        <v/>
      </c>
      <c r="H76" s="74" t="str">
        <f t="shared" ref="H76" si="4">IF(E75=0,"",F75/E75*100)</f>
        <v/>
      </c>
      <c r="I76" s="46"/>
      <c r="J76" s="46"/>
      <c r="K76" s="46"/>
      <c r="L76" s="46"/>
      <c r="M76" s="46"/>
      <c r="N76" s="46"/>
      <c r="O76" s="46"/>
    </row>
    <row r="77" spans="1:15" ht="25.5">
      <c r="A77" s="52" t="s">
        <v>403</v>
      </c>
      <c r="B77" s="47" t="s">
        <v>404</v>
      </c>
      <c r="C77" s="48"/>
      <c r="D77" s="48"/>
      <c r="E77" s="48"/>
      <c r="F77" s="48"/>
      <c r="G77" s="43" t="str">
        <f t="shared" si="3"/>
        <v/>
      </c>
      <c r="H77" s="43" t="str">
        <f>IF(E76=0,"",F76/E76*100)</f>
        <v/>
      </c>
      <c r="I77" s="46"/>
      <c r="J77" s="46"/>
      <c r="K77" s="46"/>
      <c r="L77" s="46"/>
      <c r="M77" s="46"/>
      <c r="N77" s="46"/>
      <c r="O77" s="46"/>
    </row>
    <row r="78" spans="1:15">
      <c r="A78" s="75" t="s">
        <v>181</v>
      </c>
      <c r="B78" s="76" t="s">
        <v>182</v>
      </c>
      <c r="C78" s="74">
        <f>+C79</f>
        <v>0</v>
      </c>
      <c r="D78" s="72"/>
      <c r="E78" s="72"/>
      <c r="F78" s="74">
        <f>+F79</f>
        <v>0</v>
      </c>
      <c r="G78" s="74" t="str">
        <f t="shared" si="3"/>
        <v/>
      </c>
      <c r="H78" s="74" t="str">
        <f t="shared" ref="H78:H111" si="5">IF(E77=0,"",F77/E77*100)</f>
        <v/>
      </c>
      <c r="I78" s="46"/>
      <c r="J78" s="46"/>
      <c r="K78" s="46"/>
      <c r="L78" s="46"/>
      <c r="M78" s="46"/>
      <c r="N78" s="46"/>
      <c r="O78" s="46"/>
    </row>
    <row r="79" spans="1:15">
      <c r="A79" s="52" t="s">
        <v>183</v>
      </c>
      <c r="B79" s="47" t="s">
        <v>184</v>
      </c>
      <c r="C79" s="48"/>
      <c r="D79" s="48"/>
      <c r="E79" s="48"/>
      <c r="F79" s="48"/>
      <c r="G79" s="43" t="str">
        <f t="shared" si="3"/>
        <v/>
      </c>
      <c r="H79" s="43" t="str">
        <f t="shared" si="5"/>
        <v/>
      </c>
      <c r="I79" s="46"/>
      <c r="J79" s="46"/>
      <c r="K79" s="46"/>
      <c r="L79" s="46"/>
      <c r="M79" s="46"/>
      <c r="N79" s="46"/>
      <c r="O79" s="46"/>
    </row>
    <row r="80" spans="1:15">
      <c r="A80" s="75" t="s">
        <v>185</v>
      </c>
      <c r="B80" s="76" t="s">
        <v>186</v>
      </c>
      <c r="C80" s="74">
        <f>+C81+C82</f>
        <v>0</v>
      </c>
      <c r="D80" s="72"/>
      <c r="E80" s="72"/>
      <c r="F80" s="74">
        <f>+F81+F82</f>
        <v>0</v>
      </c>
      <c r="G80" s="74" t="str">
        <f t="shared" si="3"/>
        <v/>
      </c>
      <c r="H80" s="74" t="str">
        <f t="shared" si="5"/>
        <v/>
      </c>
      <c r="I80" s="46"/>
      <c r="J80" s="46"/>
      <c r="K80" s="46"/>
      <c r="L80" s="46"/>
      <c r="M80" s="46"/>
      <c r="N80" s="46"/>
      <c r="O80" s="46"/>
    </row>
    <row r="81" spans="1:15">
      <c r="A81" s="52" t="s">
        <v>187</v>
      </c>
      <c r="B81" s="47" t="s">
        <v>188</v>
      </c>
      <c r="C81" s="43"/>
      <c r="D81" s="48"/>
      <c r="E81" s="48"/>
      <c r="F81" s="43"/>
      <c r="G81" s="43" t="str">
        <f t="shared" si="3"/>
        <v/>
      </c>
      <c r="H81" s="43" t="str">
        <f t="shared" si="5"/>
        <v/>
      </c>
      <c r="I81" s="46"/>
      <c r="J81" s="46"/>
      <c r="K81" s="46"/>
      <c r="L81" s="46"/>
      <c r="M81" s="46"/>
      <c r="N81" s="46"/>
      <c r="O81" s="46"/>
    </row>
    <row r="82" spans="1:15" ht="25.5">
      <c r="A82" s="52" t="s">
        <v>189</v>
      </c>
      <c r="B82" s="47" t="s">
        <v>190</v>
      </c>
      <c r="C82" s="48"/>
      <c r="D82" s="48"/>
      <c r="E82" s="48"/>
      <c r="F82" s="48"/>
      <c r="G82" s="43" t="str">
        <f>IF(C81=0,"",F81/C81*100)</f>
        <v/>
      </c>
      <c r="H82" s="43" t="str">
        <f t="shared" si="5"/>
        <v/>
      </c>
      <c r="I82" s="46"/>
      <c r="J82" s="46"/>
      <c r="K82" s="46"/>
      <c r="L82" s="46"/>
      <c r="M82" s="46"/>
      <c r="N82" s="46"/>
      <c r="O82" s="46"/>
    </row>
    <row r="83" spans="1:15">
      <c r="A83" s="75" t="s">
        <v>191</v>
      </c>
      <c r="B83" s="76" t="s">
        <v>192</v>
      </c>
      <c r="C83" s="74">
        <f>+C84</f>
        <v>0</v>
      </c>
      <c r="D83" s="72"/>
      <c r="E83" s="72"/>
      <c r="F83" s="74">
        <f>+F84</f>
        <v>0</v>
      </c>
      <c r="G83" s="74" t="str">
        <f t="shared" ref="G83:G99" si="6">IF(C82=0,"",F82/C82*100)</f>
        <v/>
      </c>
      <c r="H83" s="74" t="str">
        <f t="shared" si="5"/>
        <v/>
      </c>
      <c r="I83" s="46"/>
      <c r="J83" s="46"/>
      <c r="K83" s="46"/>
      <c r="L83" s="46"/>
      <c r="M83" s="46"/>
      <c r="N83" s="46"/>
      <c r="O83" s="46"/>
    </row>
    <row r="84" spans="1:15">
      <c r="A84" s="52" t="s">
        <v>193</v>
      </c>
      <c r="B84" s="47" t="s">
        <v>194</v>
      </c>
      <c r="C84" s="43"/>
      <c r="D84" s="48"/>
      <c r="E84" s="48"/>
      <c r="F84" s="43"/>
      <c r="G84" s="43" t="str">
        <f t="shared" si="6"/>
        <v/>
      </c>
      <c r="H84" s="43" t="str">
        <f t="shared" si="5"/>
        <v/>
      </c>
      <c r="I84" s="46"/>
      <c r="J84" s="46"/>
      <c r="K84" s="46"/>
      <c r="L84" s="46"/>
      <c r="M84" s="46"/>
      <c r="N84" s="46"/>
      <c r="O84" s="46"/>
    </row>
    <row r="85" spans="1:15">
      <c r="A85" s="75" t="s">
        <v>195</v>
      </c>
      <c r="B85" s="76" t="s">
        <v>196</v>
      </c>
      <c r="C85" s="74">
        <f>SUM(C86:C89)</f>
        <v>0</v>
      </c>
      <c r="D85" s="72"/>
      <c r="E85" s="72"/>
      <c r="F85" s="74">
        <f>SUM(F86:F89)</f>
        <v>0</v>
      </c>
      <c r="G85" s="74" t="str">
        <f t="shared" si="6"/>
        <v/>
      </c>
      <c r="H85" s="74" t="str">
        <f t="shared" si="5"/>
        <v/>
      </c>
      <c r="I85" s="46"/>
      <c r="J85" s="46"/>
      <c r="K85" s="46"/>
      <c r="L85" s="46"/>
      <c r="M85" s="46"/>
      <c r="N85" s="46"/>
      <c r="O85" s="46"/>
    </row>
    <row r="86" spans="1:15" ht="25.5">
      <c r="A86" s="52" t="s">
        <v>197</v>
      </c>
      <c r="B86" s="47" t="s">
        <v>198</v>
      </c>
      <c r="C86" s="43"/>
      <c r="D86" s="48"/>
      <c r="E86" s="48"/>
      <c r="F86" s="43"/>
      <c r="G86" s="43" t="str">
        <f t="shared" si="6"/>
        <v/>
      </c>
      <c r="H86" s="43" t="str">
        <f t="shared" si="5"/>
        <v/>
      </c>
      <c r="I86" s="46"/>
      <c r="J86" s="46"/>
      <c r="K86" s="46"/>
      <c r="L86" s="46"/>
      <c r="M86" s="46"/>
      <c r="N86" s="46"/>
      <c r="O86" s="46"/>
    </row>
    <row r="87" spans="1:15" ht="25.5">
      <c r="A87" s="52" t="s">
        <v>199</v>
      </c>
      <c r="B87" s="47" t="s">
        <v>200</v>
      </c>
      <c r="C87" s="43"/>
      <c r="D87" s="48"/>
      <c r="E87" s="48"/>
      <c r="F87" s="43"/>
      <c r="G87" s="43" t="str">
        <f t="shared" si="6"/>
        <v/>
      </c>
      <c r="H87" s="43" t="str">
        <f t="shared" si="5"/>
        <v/>
      </c>
      <c r="I87" s="46"/>
      <c r="J87" s="46"/>
      <c r="K87" s="46"/>
      <c r="L87" s="46"/>
      <c r="M87" s="46"/>
      <c r="N87" s="46"/>
      <c r="O87" s="46"/>
    </row>
    <row r="88" spans="1:15" ht="25.5">
      <c r="A88" s="52" t="s">
        <v>405</v>
      </c>
      <c r="B88" s="47" t="s">
        <v>292</v>
      </c>
      <c r="C88" s="43"/>
      <c r="D88" s="44"/>
      <c r="E88" s="44"/>
      <c r="F88" s="43"/>
      <c r="G88" s="43" t="str">
        <f t="shared" si="6"/>
        <v/>
      </c>
      <c r="H88" s="43" t="str">
        <f t="shared" si="5"/>
        <v/>
      </c>
      <c r="I88" s="46"/>
      <c r="J88" s="46"/>
      <c r="K88" s="46"/>
      <c r="L88" s="46"/>
      <c r="M88" s="46"/>
      <c r="N88" s="46"/>
      <c r="O88" s="46"/>
    </row>
    <row r="89" spans="1:15" ht="25.5">
      <c r="A89" s="52" t="s">
        <v>201</v>
      </c>
      <c r="B89" s="47" t="s">
        <v>202</v>
      </c>
      <c r="C89" s="43"/>
      <c r="D89" s="44"/>
      <c r="E89" s="44"/>
      <c r="F89" s="43"/>
      <c r="G89" s="43" t="str">
        <f t="shared" si="6"/>
        <v/>
      </c>
      <c r="H89" s="43" t="str">
        <f t="shared" si="5"/>
        <v/>
      </c>
      <c r="I89" s="46"/>
      <c r="J89" s="46"/>
      <c r="K89" s="46"/>
      <c r="L89" s="46"/>
      <c r="M89" s="46"/>
      <c r="N89" s="46"/>
      <c r="O89" s="46"/>
    </row>
    <row r="90" spans="1:15" ht="25.5">
      <c r="A90" s="77" t="s">
        <v>203</v>
      </c>
      <c r="B90" s="78" t="s">
        <v>204</v>
      </c>
      <c r="C90" s="74">
        <f>+C91+C94</f>
        <v>3380</v>
      </c>
      <c r="D90" s="72"/>
      <c r="E90" s="72"/>
      <c r="F90" s="74">
        <f>+F91+F94</f>
        <v>1250</v>
      </c>
      <c r="G90" s="74" t="str">
        <f t="shared" si="6"/>
        <v/>
      </c>
      <c r="H90" s="74" t="str">
        <f t="shared" si="5"/>
        <v/>
      </c>
      <c r="I90" s="46"/>
      <c r="J90" s="46"/>
      <c r="K90" s="46"/>
      <c r="L90" s="46"/>
      <c r="M90" s="46"/>
      <c r="N90" s="46"/>
      <c r="O90" s="46"/>
    </row>
    <row r="91" spans="1:15">
      <c r="A91" s="75" t="s">
        <v>406</v>
      </c>
      <c r="B91" s="76" t="s">
        <v>407</v>
      </c>
      <c r="C91" s="74">
        <f>+C92+C93</f>
        <v>0</v>
      </c>
      <c r="D91" s="72"/>
      <c r="E91" s="72"/>
      <c r="F91" s="74">
        <f>+F92+F93</f>
        <v>0</v>
      </c>
      <c r="G91" s="74">
        <f t="shared" si="6"/>
        <v>36.982248520710058</v>
      </c>
      <c r="H91" s="74" t="str">
        <f t="shared" si="5"/>
        <v/>
      </c>
      <c r="I91" s="46"/>
      <c r="J91" s="46"/>
      <c r="K91" s="46"/>
      <c r="L91" s="46"/>
      <c r="M91" s="46"/>
      <c r="N91" s="46"/>
      <c r="O91" s="46"/>
    </row>
    <row r="92" spans="1:15" ht="25.5">
      <c r="A92" s="52" t="s">
        <v>408</v>
      </c>
      <c r="B92" s="47" t="s">
        <v>409</v>
      </c>
      <c r="C92" s="43"/>
      <c r="D92" s="44"/>
      <c r="E92" s="44"/>
      <c r="F92" s="43"/>
      <c r="G92" s="43" t="str">
        <f t="shared" si="6"/>
        <v/>
      </c>
      <c r="H92" s="43" t="str">
        <f t="shared" si="5"/>
        <v/>
      </c>
      <c r="I92" s="46"/>
      <c r="J92" s="46"/>
      <c r="K92" s="46"/>
      <c r="L92" s="46"/>
      <c r="M92" s="46"/>
      <c r="N92" s="46"/>
      <c r="O92" s="46"/>
    </row>
    <row r="93" spans="1:15" ht="25.5">
      <c r="A93" s="52" t="s">
        <v>410</v>
      </c>
      <c r="B93" s="47" t="s">
        <v>411</v>
      </c>
      <c r="C93" s="43"/>
      <c r="D93" s="44"/>
      <c r="E93" s="44"/>
      <c r="F93" s="43"/>
      <c r="G93" s="43" t="str">
        <f t="shared" si="6"/>
        <v/>
      </c>
      <c r="H93" s="43" t="str">
        <f t="shared" si="5"/>
        <v/>
      </c>
      <c r="I93" s="46"/>
      <c r="J93" s="46"/>
      <c r="K93" s="46"/>
      <c r="L93" s="46"/>
      <c r="M93" s="46"/>
      <c r="N93" s="46"/>
      <c r="O93" s="46"/>
    </row>
    <row r="94" spans="1:15">
      <c r="A94" s="75" t="s">
        <v>205</v>
      </c>
      <c r="B94" s="76" t="s">
        <v>206</v>
      </c>
      <c r="C94" s="74">
        <f>SUM(C95:C97)</f>
        <v>3380</v>
      </c>
      <c r="D94" s="72"/>
      <c r="E94" s="72"/>
      <c r="F94" s="74">
        <f>SUM(F95:F97)</f>
        <v>1250</v>
      </c>
      <c r="G94" s="74" t="str">
        <f t="shared" si="6"/>
        <v/>
      </c>
      <c r="H94" s="74" t="str">
        <f t="shared" si="5"/>
        <v/>
      </c>
      <c r="I94" s="46"/>
      <c r="J94" s="46"/>
      <c r="K94" s="46"/>
      <c r="L94" s="46"/>
      <c r="M94" s="46"/>
      <c r="N94" s="46"/>
      <c r="O94" s="46"/>
    </row>
    <row r="95" spans="1:15">
      <c r="A95" s="52" t="s">
        <v>207</v>
      </c>
      <c r="B95" s="47" t="s">
        <v>208</v>
      </c>
      <c r="C95" s="43">
        <v>3380</v>
      </c>
      <c r="D95" s="72"/>
      <c r="E95" s="72"/>
      <c r="F95" s="74">
        <v>1250</v>
      </c>
      <c r="G95" s="74">
        <f t="shared" si="6"/>
        <v>36.982248520710058</v>
      </c>
      <c r="H95" s="74" t="str">
        <f t="shared" si="5"/>
        <v/>
      </c>
      <c r="I95" s="46"/>
      <c r="J95" s="46"/>
      <c r="K95" s="46"/>
      <c r="L95" s="46"/>
      <c r="M95" s="46"/>
      <c r="N95" s="46"/>
      <c r="O95" s="46"/>
    </row>
    <row r="96" spans="1:15">
      <c r="A96" s="52" t="s">
        <v>412</v>
      </c>
      <c r="B96" s="47" t="s">
        <v>413</v>
      </c>
      <c r="C96" s="43"/>
      <c r="D96" s="44"/>
      <c r="E96" s="44"/>
      <c r="F96" s="43"/>
      <c r="G96" s="43">
        <f t="shared" si="6"/>
        <v>36.982248520710058</v>
      </c>
      <c r="H96" s="43" t="str">
        <f t="shared" si="5"/>
        <v/>
      </c>
      <c r="I96" s="46"/>
      <c r="J96" s="46"/>
      <c r="K96" s="46"/>
      <c r="L96" s="46"/>
      <c r="M96" s="46"/>
      <c r="N96" s="46"/>
      <c r="O96" s="46"/>
    </row>
    <row r="97" spans="1:15">
      <c r="A97" s="52" t="s">
        <v>414</v>
      </c>
      <c r="B97" s="47" t="s">
        <v>415</v>
      </c>
      <c r="C97" s="43"/>
      <c r="D97" s="44"/>
      <c r="E97" s="44"/>
      <c r="F97" s="43"/>
      <c r="G97" s="43" t="str">
        <f t="shared" si="6"/>
        <v/>
      </c>
      <c r="H97" s="43" t="str">
        <f t="shared" si="5"/>
        <v/>
      </c>
      <c r="I97" s="46"/>
      <c r="J97" s="46"/>
      <c r="K97" s="46"/>
      <c r="L97" s="46"/>
      <c r="M97" s="46"/>
      <c r="N97" s="46"/>
      <c r="O97" s="46"/>
    </row>
    <row r="98" spans="1:15">
      <c r="A98" s="77" t="s">
        <v>209</v>
      </c>
      <c r="B98" s="78" t="s">
        <v>210</v>
      </c>
      <c r="C98" s="74">
        <f>+C99+C103+C107</f>
        <v>1472.02</v>
      </c>
      <c r="D98" s="72"/>
      <c r="E98" s="72"/>
      <c r="F98" s="74">
        <f>+F99+F103+F107</f>
        <v>0</v>
      </c>
      <c r="G98" s="74" t="str">
        <f t="shared" si="6"/>
        <v/>
      </c>
      <c r="H98" s="74" t="str">
        <f t="shared" si="5"/>
        <v/>
      </c>
      <c r="I98" s="46"/>
      <c r="J98" s="46"/>
      <c r="K98" s="46"/>
      <c r="L98" s="46"/>
      <c r="M98" s="46"/>
      <c r="N98" s="46"/>
      <c r="O98" s="46"/>
    </row>
    <row r="99" spans="1:15">
      <c r="A99" s="75" t="s">
        <v>211</v>
      </c>
      <c r="B99" s="76" t="s">
        <v>212</v>
      </c>
      <c r="C99" s="74">
        <f>SUM(C100:C102)</f>
        <v>1472.02</v>
      </c>
      <c r="D99" s="72"/>
      <c r="E99" s="72"/>
      <c r="F99" s="74">
        <f>SUM(F100:F102)</f>
        <v>0</v>
      </c>
      <c r="G99" s="74">
        <f t="shared" si="6"/>
        <v>0</v>
      </c>
      <c r="H99" s="74" t="str">
        <f t="shared" si="5"/>
        <v/>
      </c>
      <c r="I99" s="46"/>
      <c r="J99" s="46"/>
      <c r="K99" s="46"/>
      <c r="L99" s="46"/>
      <c r="M99" s="46"/>
      <c r="N99" s="46"/>
      <c r="O99" s="46"/>
    </row>
    <row r="100" spans="1:15">
      <c r="A100" s="52" t="s">
        <v>213</v>
      </c>
      <c r="B100" s="47" t="s">
        <v>214</v>
      </c>
      <c r="C100" s="43">
        <v>1472.02</v>
      </c>
      <c r="D100" s="44"/>
      <c r="E100" s="44"/>
      <c r="F100" s="43"/>
      <c r="G100" s="43">
        <f>IF(C99=0,"",F99/C99*100)</f>
        <v>0</v>
      </c>
      <c r="H100" s="43" t="str">
        <f t="shared" si="5"/>
        <v/>
      </c>
      <c r="I100" s="46"/>
      <c r="J100" s="46"/>
      <c r="K100" s="46"/>
      <c r="L100" s="46"/>
      <c r="M100" s="46"/>
      <c r="N100" s="46"/>
      <c r="O100" s="46"/>
    </row>
    <row r="101" spans="1:15">
      <c r="A101" s="52" t="s">
        <v>416</v>
      </c>
      <c r="B101" s="47" t="s">
        <v>417</v>
      </c>
      <c r="C101" s="43"/>
      <c r="D101" s="44"/>
      <c r="E101" s="44"/>
      <c r="F101" s="43"/>
      <c r="G101" s="43">
        <f t="shared" ref="G101:G131" si="7">IF(C100=0,"",F100/C100*100)</f>
        <v>0</v>
      </c>
      <c r="H101" s="43" t="str">
        <f t="shared" si="5"/>
        <v/>
      </c>
      <c r="I101" s="46"/>
      <c r="J101" s="46"/>
      <c r="K101" s="46"/>
      <c r="L101" s="46"/>
      <c r="M101" s="46"/>
      <c r="N101" s="46"/>
      <c r="O101" s="46"/>
    </row>
    <row r="102" spans="1:15">
      <c r="A102" s="52" t="s">
        <v>215</v>
      </c>
      <c r="B102" s="47" t="s">
        <v>216</v>
      </c>
      <c r="C102" s="43"/>
      <c r="D102" s="44"/>
      <c r="E102" s="44"/>
      <c r="F102" s="43"/>
      <c r="G102" s="43" t="str">
        <f t="shared" si="7"/>
        <v/>
      </c>
      <c r="H102" s="43" t="str">
        <f t="shared" si="5"/>
        <v/>
      </c>
      <c r="I102" s="46"/>
      <c r="J102" s="46"/>
      <c r="K102" s="46"/>
      <c r="L102" s="46"/>
      <c r="M102" s="46"/>
      <c r="N102" s="46"/>
      <c r="O102" s="46"/>
    </row>
    <row r="103" spans="1:15">
      <c r="A103" s="75" t="s">
        <v>217</v>
      </c>
      <c r="B103" s="76" t="s">
        <v>218</v>
      </c>
      <c r="C103" s="74">
        <f>SUM(C104:C106)</f>
        <v>0</v>
      </c>
      <c r="D103" s="72"/>
      <c r="E103" s="72"/>
      <c r="F103" s="74">
        <f>SUM(F104:F106)</f>
        <v>0</v>
      </c>
      <c r="G103" s="74" t="str">
        <f t="shared" si="7"/>
        <v/>
      </c>
      <c r="H103" s="74" t="str">
        <f t="shared" si="5"/>
        <v/>
      </c>
      <c r="I103" s="46"/>
      <c r="J103" s="46"/>
      <c r="K103" s="46"/>
      <c r="L103" s="46"/>
      <c r="M103" s="46"/>
      <c r="N103" s="46"/>
      <c r="O103" s="46"/>
    </row>
    <row r="104" spans="1:15">
      <c r="A104" s="52" t="s">
        <v>219</v>
      </c>
      <c r="B104" s="47" t="s">
        <v>220</v>
      </c>
      <c r="C104" s="43"/>
      <c r="D104" s="44"/>
      <c r="E104" s="44"/>
      <c r="F104" s="43"/>
      <c r="G104" s="43" t="str">
        <f t="shared" si="7"/>
        <v/>
      </c>
      <c r="H104" s="43" t="str">
        <f t="shared" si="5"/>
        <v/>
      </c>
      <c r="I104" s="46"/>
      <c r="J104" s="46"/>
      <c r="K104" s="46"/>
      <c r="L104" s="46"/>
      <c r="M104" s="46"/>
      <c r="N104" s="46"/>
      <c r="O104" s="46"/>
    </row>
    <row r="105" spans="1:15">
      <c r="A105" s="52" t="s">
        <v>418</v>
      </c>
      <c r="B105" s="47" t="s">
        <v>419</v>
      </c>
      <c r="C105" s="43"/>
      <c r="D105" s="44"/>
      <c r="E105" s="44"/>
      <c r="F105" s="43"/>
      <c r="G105" s="43" t="str">
        <f t="shared" si="7"/>
        <v/>
      </c>
      <c r="H105" s="43" t="str">
        <f t="shared" si="5"/>
        <v/>
      </c>
      <c r="I105" s="46"/>
      <c r="J105" s="46"/>
      <c r="K105" s="46"/>
      <c r="L105" s="46"/>
      <c r="M105" s="46"/>
      <c r="N105" s="46"/>
      <c r="O105" s="46"/>
    </row>
    <row r="106" spans="1:15">
      <c r="A106" s="52" t="s">
        <v>221</v>
      </c>
      <c r="B106" s="47" t="s">
        <v>222</v>
      </c>
      <c r="C106" s="43"/>
      <c r="D106" s="44"/>
      <c r="E106" s="44"/>
      <c r="F106" s="43"/>
      <c r="G106" s="43" t="str">
        <f t="shared" si="7"/>
        <v/>
      </c>
      <c r="H106" s="43" t="str">
        <f t="shared" si="5"/>
        <v/>
      </c>
      <c r="I106" s="46"/>
      <c r="J106" s="46"/>
      <c r="K106" s="46"/>
      <c r="L106" s="46"/>
      <c r="M106" s="46"/>
      <c r="N106" s="46"/>
      <c r="O106" s="46"/>
    </row>
    <row r="107" spans="1:15">
      <c r="A107" s="75" t="s">
        <v>223</v>
      </c>
      <c r="B107" s="76" t="s">
        <v>224</v>
      </c>
      <c r="C107" s="74">
        <f>SUM(C108:C112)</f>
        <v>0</v>
      </c>
      <c r="D107" s="72"/>
      <c r="E107" s="72"/>
      <c r="F107" s="74">
        <f>SUM(F108:F112)</f>
        <v>0</v>
      </c>
      <c r="G107" s="74" t="str">
        <f t="shared" si="7"/>
        <v/>
      </c>
      <c r="H107" s="74" t="str">
        <f t="shared" si="5"/>
        <v/>
      </c>
      <c r="I107" s="46"/>
      <c r="J107" s="46"/>
      <c r="K107" s="46"/>
      <c r="L107" s="46"/>
      <c r="M107" s="46"/>
      <c r="N107" s="46"/>
      <c r="O107" s="46"/>
    </row>
    <row r="108" spans="1:15">
      <c r="A108" s="52" t="s">
        <v>420</v>
      </c>
      <c r="B108" s="47" t="s">
        <v>421</v>
      </c>
      <c r="C108" s="43"/>
      <c r="D108" s="44"/>
      <c r="E108" s="44"/>
      <c r="F108" s="43"/>
      <c r="G108" s="43" t="str">
        <f t="shared" si="7"/>
        <v/>
      </c>
      <c r="H108" s="43" t="str">
        <f t="shared" si="5"/>
        <v/>
      </c>
      <c r="I108" s="46"/>
      <c r="J108" s="46"/>
      <c r="K108" s="46"/>
      <c r="L108" s="46"/>
      <c r="M108" s="46"/>
      <c r="N108" s="46"/>
      <c r="O108" s="46"/>
    </row>
    <row r="109" spans="1:15">
      <c r="A109" s="52" t="s">
        <v>422</v>
      </c>
      <c r="B109" s="47" t="s">
        <v>423</v>
      </c>
      <c r="C109" s="43"/>
      <c r="D109" s="44"/>
      <c r="E109" s="44"/>
      <c r="F109" s="43"/>
      <c r="G109" s="43" t="str">
        <f t="shared" si="7"/>
        <v/>
      </c>
      <c r="H109" s="43" t="str">
        <f t="shared" si="5"/>
        <v/>
      </c>
      <c r="I109" s="46"/>
      <c r="J109" s="46"/>
      <c r="K109" s="46"/>
      <c r="L109" s="46"/>
      <c r="M109" s="46"/>
      <c r="N109" s="46"/>
      <c r="O109" s="46"/>
    </row>
    <row r="110" spans="1:15">
      <c r="A110" s="52" t="s">
        <v>424</v>
      </c>
      <c r="B110" s="47" t="s">
        <v>425</v>
      </c>
      <c r="C110" s="43"/>
      <c r="D110" s="44"/>
      <c r="E110" s="44"/>
      <c r="F110" s="43"/>
      <c r="G110" s="43" t="str">
        <f t="shared" si="7"/>
        <v/>
      </c>
      <c r="H110" s="43" t="str">
        <f t="shared" si="5"/>
        <v/>
      </c>
      <c r="I110" s="46"/>
      <c r="J110" s="46"/>
      <c r="K110" s="46"/>
      <c r="L110" s="46"/>
      <c r="M110" s="46"/>
      <c r="N110" s="46"/>
      <c r="O110" s="46"/>
    </row>
    <row r="111" spans="1:15">
      <c r="A111" s="52" t="s">
        <v>225</v>
      </c>
      <c r="B111" s="47" t="s">
        <v>226</v>
      </c>
      <c r="C111" s="43"/>
      <c r="D111" s="44"/>
      <c r="E111" s="44"/>
      <c r="F111" s="43"/>
      <c r="G111" s="43" t="str">
        <f t="shared" si="7"/>
        <v/>
      </c>
      <c r="H111" s="43" t="str">
        <f t="shared" si="5"/>
        <v/>
      </c>
      <c r="I111" s="46"/>
      <c r="J111" s="46"/>
      <c r="K111" s="46"/>
      <c r="L111" s="46"/>
      <c r="M111" s="46"/>
      <c r="N111" s="46"/>
      <c r="O111" s="46"/>
    </row>
    <row r="112" spans="1:15">
      <c r="A112" s="52" t="s">
        <v>426</v>
      </c>
      <c r="B112" s="47" t="s">
        <v>333</v>
      </c>
      <c r="C112" s="43"/>
      <c r="D112" s="44"/>
      <c r="E112" s="44"/>
      <c r="F112" s="43"/>
      <c r="G112" s="43" t="str">
        <f t="shared" si="7"/>
        <v/>
      </c>
      <c r="H112" s="43" t="str">
        <f>IF(E111=0,"",F111/E111*100)</f>
        <v/>
      </c>
      <c r="I112" s="46"/>
      <c r="J112" s="46"/>
      <c r="K112" s="46"/>
      <c r="L112" s="46"/>
      <c r="M112" s="46"/>
      <c r="N112" s="46"/>
      <c r="O112" s="46"/>
    </row>
    <row r="113" spans="1:15">
      <c r="A113" s="89" t="s">
        <v>57</v>
      </c>
      <c r="B113" s="90" t="s">
        <v>227</v>
      </c>
      <c r="C113" s="91">
        <f>+C114+C121+C148+C151+C154</f>
        <v>24163.31</v>
      </c>
      <c r="D113" s="92">
        <f>+D114+D121+D148+D151+D154</f>
        <v>0</v>
      </c>
      <c r="E113" s="92">
        <f>+E114+E121+E148+E151+E154</f>
        <v>7980</v>
      </c>
      <c r="F113" s="91">
        <f>+F114+F121+F148+F151+F154</f>
        <v>1874</v>
      </c>
      <c r="G113" s="118" t="str">
        <f t="shared" si="7"/>
        <v/>
      </c>
      <c r="H113" s="118" t="str">
        <f t="shared" ref="H113:H134" si="8">IF(E112=0,"",F112/E112*100)</f>
        <v/>
      </c>
      <c r="I113" s="55"/>
      <c r="J113" s="55"/>
      <c r="K113" s="55"/>
      <c r="L113" s="55"/>
      <c r="M113" s="55"/>
      <c r="N113" s="55"/>
      <c r="O113" s="55"/>
    </row>
    <row r="114" spans="1:15">
      <c r="A114" s="77" t="s">
        <v>59</v>
      </c>
      <c r="B114" s="78" t="s">
        <v>228</v>
      </c>
      <c r="C114" s="74">
        <f>+C115+C117</f>
        <v>0</v>
      </c>
      <c r="D114" s="72"/>
      <c r="E114" s="72"/>
      <c r="F114" s="74">
        <f>+F115+F117</f>
        <v>0</v>
      </c>
      <c r="G114" s="74">
        <f t="shared" si="7"/>
        <v>7.7555599791584839</v>
      </c>
      <c r="H114" s="74">
        <f t="shared" si="8"/>
        <v>23.483709273182956</v>
      </c>
      <c r="I114" s="46"/>
      <c r="J114" s="46"/>
      <c r="K114" s="46"/>
      <c r="L114" s="46"/>
      <c r="M114" s="46"/>
      <c r="N114" s="46"/>
      <c r="O114" s="46"/>
    </row>
    <row r="115" spans="1:15">
      <c r="A115" s="75" t="s">
        <v>427</v>
      </c>
      <c r="B115" s="76" t="s">
        <v>428</v>
      </c>
      <c r="C115" s="74">
        <f>+C116</f>
        <v>0</v>
      </c>
      <c r="D115" s="72"/>
      <c r="E115" s="72"/>
      <c r="F115" s="74">
        <f>+F116</f>
        <v>0</v>
      </c>
      <c r="G115" s="74" t="str">
        <f t="shared" si="7"/>
        <v/>
      </c>
      <c r="H115" s="74" t="str">
        <f t="shared" si="8"/>
        <v/>
      </c>
      <c r="I115" s="46"/>
      <c r="J115" s="46"/>
      <c r="K115" s="46"/>
      <c r="L115" s="46"/>
      <c r="M115" s="46"/>
      <c r="N115" s="46"/>
      <c r="O115" s="46"/>
    </row>
    <row r="116" spans="1:15">
      <c r="A116" s="52" t="s">
        <v>429</v>
      </c>
      <c r="B116" s="47" t="s">
        <v>344</v>
      </c>
      <c r="C116" s="43"/>
      <c r="D116" s="44"/>
      <c r="E116" s="44"/>
      <c r="F116" s="43"/>
      <c r="G116" s="43" t="str">
        <f t="shared" si="7"/>
        <v/>
      </c>
      <c r="H116" s="43" t="str">
        <f t="shared" si="8"/>
        <v/>
      </c>
      <c r="I116" s="46"/>
      <c r="J116" s="46"/>
      <c r="K116" s="46"/>
      <c r="L116" s="46"/>
      <c r="M116" s="46"/>
      <c r="N116" s="46"/>
      <c r="O116" s="46"/>
    </row>
    <row r="117" spans="1:15">
      <c r="A117" s="75" t="s">
        <v>229</v>
      </c>
      <c r="B117" s="76" t="s">
        <v>230</v>
      </c>
      <c r="C117" s="74">
        <f>+C118+C119+C120</f>
        <v>0</v>
      </c>
      <c r="D117" s="72"/>
      <c r="E117" s="72"/>
      <c r="F117" s="74">
        <f>+F118+F119+F120</f>
        <v>0</v>
      </c>
      <c r="G117" s="74" t="str">
        <f t="shared" si="7"/>
        <v/>
      </c>
      <c r="H117" s="74" t="str">
        <f t="shared" si="8"/>
        <v/>
      </c>
      <c r="I117" s="46"/>
      <c r="J117" s="46"/>
      <c r="K117" s="46"/>
      <c r="L117" s="46"/>
      <c r="M117" s="46"/>
      <c r="N117" s="46"/>
      <c r="O117" s="46"/>
    </row>
    <row r="118" spans="1:15">
      <c r="A118" s="52" t="s">
        <v>231</v>
      </c>
      <c r="B118" s="47" t="s">
        <v>232</v>
      </c>
      <c r="C118" s="43"/>
      <c r="D118" s="44"/>
      <c r="E118" s="44"/>
      <c r="F118" s="43"/>
      <c r="G118" s="43" t="str">
        <f t="shared" si="7"/>
        <v/>
      </c>
      <c r="H118" s="43" t="str">
        <f t="shared" si="8"/>
        <v/>
      </c>
      <c r="I118" s="46"/>
      <c r="J118" s="46"/>
      <c r="K118" s="46"/>
      <c r="L118" s="46"/>
      <c r="M118" s="46"/>
      <c r="N118" s="46"/>
      <c r="O118" s="46"/>
    </row>
    <row r="119" spans="1:15">
      <c r="A119" s="52" t="s">
        <v>430</v>
      </c>
      <c r="B119" s="47" t="s">
        <v>348</v>
      </c>
      <c r="C119" s="43"/>
      <c r="D119" s="44"/>
      <c r="E119" s="44"/>
      <c r="F119" s="43"/>
      <c r="G119" s="43" t="str">
        <f t="shared" si="7"/>
        <v/>
      </c>
      <c r="H119" s="43" t="str">
        <f t="shared" si="8"/>
        <v/>
      </c>
      <c r="I119" s="46"/>
      <c r="J119" s="46"/>
      <c r="K119" s="46"/>
      <c r="L119" s="46"/>
      <c r="M119" s="46"/>
      <c r="N119" s="46"/>
      <c r="O119" s="46"/>
    </row>
    <row r="120" spans="1:15">
      <c r="A120" s="52" t="s">
        <v>431</v>
      </c>
      <c r="B120" s="47" t="s">
        <v>432</v>
      </c>
      <c r="C120" s="43"/>
      <c r="D120" s="44"/>
      <c r="E120" s="44"/>
      <c r="F120" s="43"/>
      <c r="G120" s="43" t="str">
        <f t="shared" si="7"/>
        <v/>
      </c>
      <c r="H120" s="43" t="str">
        <f t="shared" si="8"/>
        <v/>
      </c>
      <c r="I120" s="46"/>
      <c r="J120" s="46"/>
      <c r="K120" s="46"/>
      <c r="L120" s="46"/>
      <c r="M120" s="46"/>
      <c r="N120" s="46"/>
      <c r="O120" s="46"/>
    </row>
    <row r="121" spans="1:15">
      <c r="A121" s="77" t="s">
        <v>233</v>
      </c>
      <c r="B121" s="78" t="s">
        <v>234</v>
      </c>
      <c r="C121" s="74">
        <f>+C122+C126+C134+C137+C141+C144</f>
        <v>24163.31</v>
      </c>
      <c r="D121" s="72"/>
      <c r="E121" s="72">
        <v>7980</v>
      </c>
      <c r="F121" s="74">
        <f>+F122+F126+F134+F137+F141+F144</f>
        <v>1874</v>
      </c>
      <c r="G121" s="74" t="str">
        <f t="shared" si="7"/>
        <v/>
      </c>
      <c r="H121" s="74" t="str">
        <f t="shared" si="8"/>
        <v/>
      </c>
      <c r="I121" s="46"/>
      <c r="J121" s="46"/>
      <c r="K121" s="46"/>
      <c r="L121" s="46"/>
      <c r="M121" s="46"/>
      <c r="N121" s="46"/>
      <c r="O121" s="46"/>
    </row>
    <row r="122" spans="1:15">
      <c r="A122" s="75" t="s">
        <v>235</v>
      </c>
      <c r="B122" s="76" t="s">
        <v>236</v>
      </c>
      <c r="C122" s="74">
        <f>SUM(C123:C125)</f>
        <v>0</v>
      </c>
      <c r="D122" s="72"/>
      <c r="E122" s="72"/>
      <c r="F122" s="74">
        <f>SUM(F123:F125)</f>
        <v>0</v>
      </c>
      <c r="G122" s="74">
        <f t="shared" si="7"/>
        <v>7.7555599791584839</v>
      </c>
      <c r="H122" s="74">
        <f t="shared" si="8"/>
        <v>23.483709273182956</v>
      </c>
      <c r="I122" s="46"/>
      <c r="J122" s="46"/>
      <c r="K122" s="46"/>
      <c r="L122" s="46"/>
      <c r="M122" s="46"/>
      <c r="N122" s="46"/>
      <c r="O122" s="46"/>
    </row>
    <row r="123" spans="1:15">
      <c r="A123" s="52" t="s">
        <v>433</v>
      </c>
      <c r="B123" s="47" t="s">
        <v>354</v>
      </c>
      <c r="C123" s="43"/>
      <c r="D123" s="44"/>
      <c r="E123" s="44"/>
      <c r="F123" s="43"/>
      <c r="G123" s="43" t="str">
        <f t="shared" si="7"/>
        <v/>
      </c>
      <c r="H123" s="43" t="str">
        <f t="shared" si="8"/>
        <v/>
      </c>
      <c r="I123" s="46"/>
      <c r="J123" s="46"/>
      <c r="K123" s="46"/>
      <c r="L123" s="46"/>
      <c r="M123" s="46"/>
      <c r="N123" s="46"/>
      <c r="O123" s="46"/>
    </row>
    <row r="124" spans="1:15">
      <c r="A124" s="52" t="s">
        <v>237</v>
      </c>
      <c r="B124" s="47" t="s">
        <v>238</v>
      </c>
      <c r="C124" s="43"/>
      <c r="D124" s="44"/>
      <c r="E124" s="44"/>
      <c r="F124" s="43"/>
      <c r="G124" s="43" t="str">
        <f t="shared" si="7"/>
        <v/>
      </c>
      <c r="H124" s="43" t="str">
        <f t="shared" si="8"/>
        <v/>
      </c>
      <c r="I124" s="46"/>
      <c r="J124" s="46"/>
      <c r="K124" s="46"/>
      <c r="L124" s="46"/>
      <c r="M124" s="46"/>
      <c r="N124" s="46"/>
      <c r="O124" s="46"/>
    </row>
    <row r="125" spans="1:15">
      <c r="A125" s="52" t="s">
        <v>434</v>
      </c>
      <c r="B125" s="47" t="s">
        <v>435</v>
      </c>
      <c r="C125" s="43"/>
      <c r="D125" s="44"/>
      <c r="E125" s="44"/>
      <c r="F125" s="43"/>
      <c r="G125" s="43" t="str">
        <f t="shared" si="7"/>
        <v/>
      </c>
      <c r="H125" s="43" t="str">
        <f t="shared" si="8"/>
        <v/>
      </c>
      <c r="I125" s="46"/>
      <c r="J125" s="46"/>
      <c r="K125" s="46"/>
      <c r="L125" s="46"/>
      <c r="M125" s="46"/>
      <c r="N125" s="46"/>
      <c r="O125" s="46"/>
    </row>
    <row r="126" spans="1:15">
      <c r="A126" s="75" t="s">
        <v>239</v>
      </c>
      <c r="B126" s="76" t="s">
        <v>240</v>
      </c>
      <c r="C126" s="74">
        <f>SUM(C127:C133)</f>
        <v>24163.31</v>
      </c>
      <c r="D126" s="72"/>
      <c r="E126" s="72"/>
      <c r="F126" s="74">
        <f>SUM(F127:F133)</f>
        <v>1874</v>
      </c>
      <c r="G126" s="74" t="str">
        <f t="shared" si="7"/>
        <v/>
      </c>
      <c r="H126" s="74" t="str">
        <f t="shared" si="8"/>
        <v/>
      </c>
      <c r="I126" s="46"/>
      <c r="J126" s="46"/>
      <c r="K126" s="46"/>
      <c r="L126" s="46"/>
      <c r="M126" s="46"/>
      <c r="N126" s="46"/>
      <c r="O126" s="46"/>
    </row>
    <row r="127" spans="1:15">
      <c r="A127" s="52" t="s">
        <v>241</v>
      </c>
      <c r="B127" s="47" t="s">
        <v>242</v>
      </c>
      <c r="C127" s="43">
        <v>24163.31</v>
      </c>
      <c r="D127" s="72"/>
      <c r="E127" s="72"/>
      <c r="F127" s="43">
        <v>1874</v>
      </c>
      <c r="G127" s="74">
        <f t="shared" si="7"/>
        <v>7.7555599791584839</v>
      </c>
      <c r="H127" s="74" t="str">
        <f t="shared" si="8"/>
        <v/>
      </c>
      <c r="I127" s="46"/>
      <c r="J127" s="46"/>
      <c r="K127" s="46"/>
      <c r="L127" s="46"/>
      <c r="M127" s="46"/>
      <c r="N127" s="46"/>
      <c r="O127" s="46"/>
    </row>
    <row r="128" spans="1:15">
      <c r="A128" s="52" t="s">
        <v>436</v>
      </c>
      <c r="B128" s="47" t="s">
        <v>437</v>
      </c>
      <c r="C128" s="43"/>
      <c r="D128" s="44"/>
      <c r="E128" s="44"/>
      <c r="F128" s="43"/>
      <c r="G128" s="43">
        <f t="shared" si="7"/>
        <v>7.7555599791584839</v>
      </c>
      <c r="H128" s="43" t="str">
        <f t="shared" si="8"/>
        <v/>
      </c>
      <c r="I128" s="46"/>
      <c r="J128" s="46"/>
      <c r="K128" s="46"/>
      <c r="L128" s="46"/>
      <c r="M128" s="46"/>
      <c r="N128" s="46"/>
      <c r="O128" s="46"/>
    </row>
    <row r="129" spans="1:15">
      <c r="A129" s="52" t="s">
        <v>438</v>
      </c>
      <c r="B129" s="47" t="s">
        <v>439</v>
      </c>
      <c r="C129" s="43"/>
      <c r="D129" s="44"/>
      <c r="E129" s="44"/>
      <c r="F129" s="43"/>
      <c r="G129" s="43" t="str">
        <f t="shared" si="7"/>
        <v/>
      </c>
      <c r="H129" s="43" t="str">
        <f t="shared" si="8"/>
        <v/>
      </c>
      <c r="I129" s="46"/>
      <c r="J129" s="46"/>
      <c r="K129" s="46"/>
      <c r="L129" s="46"/>
      <c r="M129" s="46"/>
      <c r="N129" s="46"/>
      <c r="O129" s="46"/>
    </row>
    <row r="130" spans="1:15">
      <c r="A130" s="52" t="s">
        <v>243</v>
      </c>
      <c r="B130" s="47" t="s">
        <v>244</v>
      </c>
      <c r="C130" s="43"/>
      <c r="D130" s="44"/>
      <c r="E130" s="44"/>
      <c r="F130" s="43"/>
      <c r="G130" s="43" t="str">
        <f t="shared" si="7"/>
        <v/>
      </c>
      <c r="H130" s="43" t="str">
        <f t="shared" si="8"/>
        <v/>
      </c>
      <c r="I130" s="46"/>
      <c r="J130" s="46"/>
      <c r="K130" s="46"/>
      <c r="L130" s="46"/>
      <c r="M130" s="46"/>
      <c r="N130" s="46"/>
      <c r="O130" s="46"/>
    </row>
    <row r="131" spans="1:15">
      <c r="A131" s="52" t="s">
        <v>440</v>
      </c>
      <c r="B131" s="47" t="s">
        <v>441</v>
      </c>
      <c r="C131" s="43"/>
      <c r="D131" s="44"/>
      <c r="E131" s="44"/>
      <c r="F131" s="43"/>
      <c r="G131" s="43" t="str">
        <f t="shared" si="7"/>
        <v/>
      </c>
      <c r="H131" s="43" t="str">
        <f t="shared" si="8"/>
        <v/>
      </c>
      <c r="I131" s="46"/>
      <c r="J131" s="46"/>
      <c r="K131" s="46"/>
      <c r="L131" s="46"/>
      <c r="M131" s="46"/>
      <c r="N131" s="46"/>
      <c r="O131" s="46"/>
    </row>
    <row r="132" spans="1:15">
      <c r="A132" s="52" t="s">
        <v>442</v>
      </c>
      <c r="B132" s="47" t="s">
        <v>360</v>
      </c>
      <c r="C132" s="43"/>
      <c r="D132" s="44"/>
      <c r="E132" s="44"/>
      <c r="F132" s="43"/>
      <c r="G132" s="43" t="str">
        <f>IF(C131=0,"",F131/C131*100)</f>
        <v/>
      </c>
      <c r="H132" s="43" t="str">
        <f t="shared" si="8"/>
        <v/>
      </c>
      <c r="I132" s="46"/>
      <c r="J132" s="46"/>
      <c r="K132" s="46"/>
      <c r="L132" s="46"/>
      <c r="M132" s="46"/>
      <c r="N132" s="46"/>
      <c r="O132" s="46"/>
    </row>
    <row r="133" spans="1:15">
      <c r="A133" s="52" t="s">
        <v>443</v>
      </c>
      <c r="B133" s="47" t="s">
        <v>362</v>
      </c>
      <c r="C133" s="43"/>
      <c r="D133" s="44"/>
      <c r="E133" s="44"/>
      <c r="F133" s="43"/>
      <c r="G133" s="43" t="str">
        <f t="shared" ref="G133:G160" si="9">IF(C132=0,"",F132/C132*100)</f>
        <v/>
      </c>
      <c r="H133" s="43" t="str">
        <f t="shared" si="8"/>
        <v/>
      </c>
      <c r="I133" s="46"/>
      <c r="J133" s="46"/>
      <c r="K133" s="46"/>
      <c r="L133" s="46"/>
      <c r="M133" s="46"/>
      <c r="N133" s="46"/>
      <c r="O133" s="46"/>
    </row>
    <row r="134" spans="1:15">
      <c r="A134" s="75" t="s">
        <v>444</v>
      </c>
      <c r="B134" s="76" t="s">
        <v>445</v>
      </c>
      <c r="C134" s="74">
        <f>+C135+C136</f>
        <v>0</v>
      </c>
      <c r="D134" s="72"/>
      <c r="E134" s="72"/>
      <c r="F134" s="74">
        <f>+F135+F136</f>
        <v>0</v>
      </c>
      <c r="G134" s="74" t="str">
        <f t="shared" si="9"/>
        <v/>
      </c>
      <c r="H134" s="74" t="str">
        <f t="shared" si="8"/>
        <v/>
      </c>
      <c r="I134" s="46"/>
      <c r="J134" s="46"/>
      <c r="K134" s="46"/>
      <c r="L134" s="46"/>
      <c r="M134" s="46"/>
      <c r="N134" s="46"/>
      <c r="O134" s="46"/>
    </row>
    <row r="135" spans="1:15">
      <c r="A135" s="52" t="s">
        <v>446</v>
      </c>
      <c r="B135" s="47" t="s">
        <v>366</v>
      </c>
      <c r="C135" s="43"/>
      <c r="D135" s="44"/>
      <c r="E135" s="44"/>
      <c r="F135" s="43"/>
      <c r="G135" s="43" t="str">
        <f t="shared" si="9"/>
        <v/>
      </c>
      <c r="H135" s="43" t="str">
        <f>IF(E134=0,"",F134/E134*100)</f>
        <v/>
      </c>
      <c r="I135" s="46"/>
      <c r="J135" s="46"/>
      <c r="K135" s="46"/>
      <c r="L135" s="46"/>
      <c r="M135" s="46"/>
      <c r="N135" s="46"/>
      <c r="O135" s="46"/>
    </row>
    <row r="136" spans="1:15">
      <c r="A136" s="52" t="s">
        <v>447</v>
      </c>
      <c r="B136" s="47" t="s">
        <v>368</v>
      </c>
      <c r="C136" s="43"/>
      <c r="D136" s="44"/>
      <c r="E136" s="44"/>
      <c r="F136" s="43"/>
      <c r="G136" s="43" t="str">
        <f t="shared" si="9"/>
        <v/>
      </c>
      <c r="H136" s="43" t="str">
        <f t="shared" ref="H136:H162" si="10">IF(E135=0,"",F135/E135*100)</f>
        <v/>
      </c>
      <c r="I136" s="46"/>
      <c r="J136" s="46"/>
      <c r="K136" s="46"/>
      <c r="L136" s="46"/>
      <c r="M136" s="46"/>
      <c r="N136" s="46"/>
      <c r="O136" s="46"/>
    </row>
    <row r="137" spans="1:15">
      <c r="A137" s="75" t="s">
        <v>448</v>
      </c>
      <c r="B137" s="76" t="s">
        <v>449</v>
      </c>
      <c r="C137" s="74">
        <f>+C138+C139+C140</f>
        <v>0</v>
      </c>
      <c r="D137" s="72"/>
      <c r="E137" s="72"/>
      <c r="F137" s="74">
        <f>+F138+F139+F140</f>
        <v>0</v>
      </c>
      <c r="G137" s="74" t="str">
        <f t="shared" si="9"/>
        <v/>
      </c>
      <c r="H137" s="74" t="str">
        <f t="shared" si="10"/>
        <v/>
      </c>
      <c r="I137" s="46"/>
      <c r="J137" s="46"/>
      <c r="K137" s="46"/>
      <c r="L137" s="46"/>
      <c r="M137" s="46"/>
      <c r="N137" s="46"/>
      <c r="O137" s="46"/>
    </row>
    <row r="138" spans="1:15">
      <c r="A138" s="52" t="s">
        <v>450</v>
      </c>
      <c r="B138" s="47" t="s">
        <v>451</v>
      </c>
      <c r="C138" s="43"/>
      <c r="D138" s="44"/>
      <c r="E138" s="44"/>
      <c r="F138" s="43"/>
      <c r="G138" s="43" t="str">
        <f t="shared" si="9"/>
        <v/>
      </c>
      <c r="H138" s="43" t="str">
        <f t="shared" si="10"/>
        <v/>
      </c>
      <c r="I138" s="46"/>
      <c r="J138" s="46"/>
      <c r="K138" s="46"/>
      <c r="L138" s="46"/>
      <c r="M138" s="46"/>
      <c r="N138" s="46"/>
      <c r="O138" s="46"/>
    </row>
    <row r="139" spans="1:15">
      <c r="A139" s="52" t="s">
        <v>452</v>
      </c>
      <c r="B139" s="47" t="s">
        <v>453</v>
      </c>
      <c r="C139" s="43"/>
      <c r="D139" s="44"/>
      <c r="E139" s="44"/>
      <c r="F139" s="43"/>
      <c r="G139" s="43" t="str">
        <f t="shared" si="9"/>
        <v/>
      </c>
      <c r="H139" s="43" t="str">
        <f t="shared" si="10"/>
        <v/>
      </c>
      <c r="I139" s="46"/>
      <c r="J139" s="46"/>
      <c r="K139" s="46"/>
      <c r="L139" s="46"/>
      <c r="M139" s="46"/>
      <c r="N139" s="46"/>
      <c r="O139" s="46"/>
    </row>
    <row r="140" spans="1:15">
      <c r="A140" s="52" t="s">
        <v>454</v>
      </c>
      <c r="B140" s="47" t="s">
        <v>455</v>
      </c>
      <c r="C140" s="43"/>
      <c r="D140" s="44"/>
      <c r="E140" s="44"/>
      <c r="F140" s="43"/>
      <c r="G140" s="43" t="str">
        <f t="shared" si="9"/>
        <v/>
      </c>
      <c r="H140" s="43" t="str">
        <f t="shared" si="10"/>
        <v/>
      </c>
      <c r="I140" s="46"/>
      <c r="J140" s="46"/>
      <c r="K140" s="46"/>
      <c r="L140" s="46"/>
      <c r="M140" s="46"/>
      <c r="N140" s="46"/>
      <c r="O140" s="46"/>
    </row>
    <row r="141" spans="1:15">
      <c r="A141" s="75" t="s">
        <v>456</v>
      </c>
      <c r="B141" s="76" t="s">
        <v>457</v>
      </c>
      <c r="C141" s="74">
        <f>+C142+C143</f>
        <v>0</v>
      </c>
      <c r="D141" s="72"/>
      <c r="E141" s="72"/>
      <c r="F141" s="74">
        <f>+F142+F143</f>
        <v>0</v>
      </c>
      <c r="G141" s="74" t="str">
        <f t="shared" si="9"/>
        <v/>
      </c>
      <c r="H141" s="74" t="str">
        <f t="shared" si="10"/>
        <v/>
      </c>
      <c r="I141" s="46"/>
      <c r="J141" s="46"/>
      <c r="K141" s="46"/>
      <c r="L141" s="46"/>
      <c r="M141" s="46"/>
      <c r="N141" s="46"/>
      <c r="O141" s="46"/>
    </row>
    <row r="142" spans="1:15">
      <c r="A142" s="52" t="s">
        <v>458</v>
      </c>
      <c r="B142" s="47" t="s">
        <v>459</v>
      </c>
      <c r="C142" s="43"/>
      <c r="D142" s="44"/>
      <c r="E142" s="44"/>
      <c r="F142" s="43"/>
      <c r="G142" s="43" t="str">
        <f t="shared" si="9"/>
        <v/>
      </c>
      <c r="H142" s="43" t="str">
        <f t="shared" si="10"/>
        <v/>
      </c>
      <c r="I142" s="46"/>
      <c r="J142" s="46"/>
      <c r="K142" s="46"/>
      <c r="L142" s="46"/>
      <c r="M142" s="46"/>
      <c r="N142" s="46"/>
      <c r="O142" s="46"/>
    </row>
    <row r="143" spans="1:15">
      <c r="A143" s="52" t="s">
        <v>460</v>
      </c>
      <c r="B143" s="47" t="s">
        <v>372</v>
      </c>
      <c r="C143" s="43"/>
      <c r="D143" s="44"/>
      <c r="E143" s="44"/>
      <c r="F143" s="43"/>
      <c r="G143" s="43" t="str">
        <f t="shared" si="9"/>
        <v/>
      </c>
      <c r="H143" s="43" t="str">
        <f t="shared" si="10"/>
        <v/>
      </c>
      <c r="I143" s="46"/>
      <c r="J143" s="46"/>
      <c r="K143" s="46"/>
      <c r="L143" s="46"/>
      <c r="M143" s="46"/>
      <c r="N143" s="46"/>
      <c r="O143" s="46"/>
    </row>
    <row r="144" spans="1:15">
      <c r="A144" s="75" t="s">
        <v>245</v>
      </c>
      <c r="B144" s="76" t="s">
        <v>246</v>
      </c>
      <c r="C144" s="74">
        <f>+C145+C146+C147</f>
        <v>0</v>
      </c>
      <c r="D144" s="72"/>
      <c r="E144" s="72"/>
      <c r="F144" s="74">
        <f>+F145+F146+F147</f>
        <v>0</v>
      </c>
      <c r="G144" s="74" t="str">
        <f t="shared" si="9"/>
        <v/>
      </c>
      <c r="H144" s="74" t="str">
        <f t="shared" si="10"/>
        <v/>
      </c>
      <c r="I144" s="46"/>
      <c r="J144" s="46"/>
      <c r="K144" s="46"/>
      <c r="L144" s="46"/>
      <c r="M144" s="46"/>
      <c r="N144" s="46"/>
      <c r="O144" s="46"/>
    </row>
    <row r="145" spans="1:15">
      <c r="A145" s="52" t="s">
        <v>247</v>
      </c>
      <c r="B145" s="47" t="s">
        <v>248</v>
      </c>
      <c r="C145" s="43"/>
      <c r="D145" s="44"/>
      <c r="E145" s="44"/>
      <c r="F145" s="43"/>
      <c r="G145" s="43" t="str">
        <f t="shared" si="9"/>
        <v/>
      </c>
      <c r="H145" s="43" t="str">
        <f t="shared" si="10"/>
        <v/>
      </c>
      <c r="I145" s="46"/>
      <c r="J145" s="46"/>
      <c r="K145" s="46"/>
      <c r="L145" s="46"/>
      <c r="M145" s="46"/>
      <c r="N145" s="46"/>
      <c r="O145" s="46"/>
    </row>
    <row r="146" spans="1:15">
      <c r="A146" s="52" t="s">
        <v>461</v>
      </c>
      <c r="B146" s="47" t="s">
        <v>462</v>
      </c>
      <c r="C146" s="43"/>
      <c r="D146" s="44"/>
      <c r="E146" s="44"/>
      <c r="F146" s="43"/>
      <c r="G146" s="43" t="str">
        <f t="shared" si="9"/>
        <v/>
      </c>
      <c r="H146" s="43" t="str">
        <f t="shared" si="10"/>
        <v/>
      </c>
      <c r="I146" s="46"/>
      <c r="J146" s="46"/>
      <c r="K146" s="46"/>
      <c r="L146" s="46"/>
      <c r="M146" s="46"/>
      <c r="N146" s="46"/>
      <c r="O146" s="46"/>
    </row>
    <row r="147" spans="1:15">
      <c r="A147" s="52" t="s">
        <v>463</v>
      </c>
      <c r="B147" s="47" t="s">
        <v>464</v>
      </c>
      <c r="C147" s="43"/>
      <c r="D147" s="44"/>
      <c r="E147" s="44"/>
      <c r="F147" s="43"/>
      <c r="G147" s="43" t="str">
        <f t="shared" si="9"/>
        <v/>
      </c>
      <c r="H147" s="43" t="str">
        <f t="shared" si="10"/>
        <v/>
      </c>
      <c r="I147" s="46"/>
      <c r="J147" s="46"/>
      <c r="K147" s="46"/>
      <c r="L147" s="46"/>
      <c r="M147" s="46"/>
      <c r="N147" s="46"/>
      <c r="O147" s="46"/>
    </row>
    <row r="148" spans="1:15" ht="25.5">
      <c r="A148" s="77" t="s">
        <v>60</v>
      </c>
      <c r="B148" s="78" t="s">
        <v>465</v>
      </c>
      <c r="C148" s="74">
        <f>+C149</f>
        <v>0</v>
      </c>
      <c r="D148" s="72"/>
      <c r="E148" s="72"/>
      <c r="F148" s="74">
        <f>+F149</f>
        <v>0</v>
      </c>
      <c r="G148" s="74" t="str">
        <f t="shared" si="9"/>
        <v/>
      </c>
      <c r="H148" s="74" t="str">
        <f t="shared" si="10"/>
        <v/>
      </c>
      <c r="I148" s="46"/>
      <c r="J148" s="46"/>
      <c r="K148" s="46"/>
      <c r="L148" s="46"/>
      <c r="M148" s="46"/>
      <c r="N148" s="46"/>
      <c r="O148" s="46"/>
    </row>
    <row r="149" spans="1:15">
      <c r="A149" s="75" t="s">
        <v>466</v>
      </c>
      <c r="B149" s="76" t="s">
        <v>467</v>
      </c>
      <c r="C149" s="74">
        <f>+C150</f>
        <v>0</v>
      </c>
      <c r="D149" s="72"/>
      <c r="E149" s="72"/>
      <c r="F149" s="74">
        <f>+F150</f>
        <v>0</v>
      </c>
      <c r="G149" s="74" t="str">
        <f t="shared" si="9"/>
        <v/>
      </c>
      <c r="H149" s="74" t="str">
        <f t="shared" si="10"/>
        <v/>
      </c>
      <c r="I149" s="46"/>
      <c r="J149" s="46"/>
      <c r="K149" s="46"/>
      <c r="L149" s="46"/>
      <c r="M149" s="46"/>
      <c r="N149" s="46"/>
      <c r="O149" s="46"/>
    </row>
    <row r="150" spans="1:15">
      <c r="A150" s="52" t="s">
        <v>468</v>
      </c>
      <c r="B150" s="47" t="s">
        <v>469</v>
      </c>
      <c r="C150" s="43"/>
      <c r="D150" s="44"/>
      <c r="E150" s="44"/>
      <c r="F150" s="43"/>
      <c r="G150" s="43" t="str">
        <f t="shared" si="9"/>
        <v/>
      </c>
      <c r="H150" s="43" t="str">
        <f t="shared" si="10"/>
        <v/>
      </c>
      <c r="I150" s="46"/>
      <c r="J150" s="46"/>
      <c r="K150" s="46"/>
      <c r="L150" s="46"/>
      <c r="M150" s="46"/>
      <c r="N150" s="46"/>
      <c r="O150" s="46"/>
    </row>
    <row r="151" spans="1:15">
      <c r="A151" s="77" t="s">
        <v>470</v>
      </c>
      <c r="B151" s="78" t="s">
        <v>471</v>
      </c>
      <c r="C151" s="74">
        <f>+C152</f>
        <v>0</v>
      </c>
      <c r="D151" s="72"/>
      <c r="E151" s="72"/>
      <c r="F151" s="74">
        <f>+F152</f>
        <v>0</v>
      </c>
      <c r="G151" s="74" t="str">
        <f t="shared" si="9"/>
        <v/>
      </c>
      <c r="H151" s="74" t="str">
        <f t="shared" si="10"/>
        <v/>
      </c>
      <c r="I151" s="46"/>
      <c r="J151" s="46"/>
      <c r="K151" s="46"/>
      <c r="L151" s="46"/>
      <c r="M151" s="46"/>
      <c r="N151" s="46"/>
      <c r="O151" s="46"/>
    </row>
    <row r="152" spans="1:15">
      <c r="A152" s="75" t="s">
        <v>472</v>
      </c>
      <c r="B152" s="76" t="s">
        <v>473</v>
      </c>
      <c r="C152" s="74">
        <f>+C153</f>
        <v>0</v>
      </c>
      <c r="D152" s="72"/>
      <c r="E152" s="72"/>
      <c r="F152" s="74">
        <f>+F153</f>
        <v>0</v>
      </c>
      <c r="G152" s="74" t="str">
        <f t="shared" si="9"/>
        <v/>
      </c>
      <c r="H152" s="74" t="str">
        <f t="shared" si="10"/>
        <v/>
      </c>
      <c r="I152" s="46"/>
      <c r="J152" s="46"/>
      <c r="K152" s="46"/>
      <c r="L152" s="46"/>
      <c r="M152" s="46"/>
      <c r="N152" s="46"/>
      <c r="O152" s="46"/>
    </row>
    <row r="153" spans="1:15">
      <c r="A153" s="52" t="s">
        <v>474</v>
      </c>
      <c r="B153" s="47" t="s">
        <v>475</v>
      </c>
      <c r="C153" s="43"/>
      <c r="D153" s="44"/>
      <c r="E153" s="44"/>
      <c r="F153" s="43"/>
      <c r="G153" s="43" t="str">
        <f t="shared" si="9"/>
        <v/>
      </c>
      <c r="H153" s="43" t="str">
        <f t="shared" si="10"/>
        <v/>
      </c>
      <c r="I153" s="46"/>
      <c r="J153" s="46"/>
      <c r="K153" s="46"/>
      <c r="L153" s="46"/>
      <c r="M153" s="46"/>
      <c r="N153" s="46"/>
      <c r="O153" s="46"/>
    </row>
    <row r="154" spans="1:15">
      <c r="A154" s="77" t="s">
        <v>249</v>
      </c>
      <c r="B154" s="78" t="s">
        <v>250</v>
      </c>
      <c r="C154" s="74">
        <f>+C155+C157+C159+C161</f>
        <v>0</v>
      </c>
      <c r="D154" s="72"/>
      <c r="E154" s="72"/>
      <c r="F154" s="74">
        <f>+F155+F157+F159+F161</f>
        <v>0</v>
      </c>
      <c r="G154" s="74" t="str">
        <f t="shared" si="9"/>
        <v/>
      </c>
      <c r="H154" s="74" t="str">
        <f t="shared" si="10"/>
        <v/>
      </c>
      <c r="I154" s="46"/>
      <c r="J154" s="46"/>
      <c r="K154" s="46"/>
      <c r="L154" s="46"/>
      <c r="M154" s="46"/>
      <c r="N154" s="46"/>
      <c r="O154" s="46"/>
    </row>
    <row r="155" spans="1:15">
      <c r="A155" s="75" t="s">
        <v>251</v>
      </c>
      <c r="B155" s="76" t="s">
        <v>252</v>
      </c>
      <c r="C155" s="74">
        <f>+C156</f>
        <v>0</v>
      </c>
      <c r="D155" s="72"/>
      <c r="E155" s="72"/>
      <c r="F155" s="74">
        <f>+F156</f>
        <v>0</v>
      </c>
      <c r="G155" s="74" t="str">
        <f t="shared" si="9"/>
        <v/>
      </c>
      <c r="H155" s="74" t="str">
        <f t="shared" si="10"/>
        <v/>
      </c>
      <c r="I155" s="46"/>
      <c r="J155" s="46"/>
      <c r="K155" s="46"/>
      <c r="L155" s="46"/>
      <c r="M155" s="46"/>
      <c r="N155" s="46"/>
      <c r="O155" s="46"/>
    </row>
    <row r="156" spans="1:15">
      <c r="A156" s="52" t="s">
        <v>253</v>
      </c>
      <c r="B156" s="47" t="s">
        <v>252</v>
      </c>
      <c r="C156" s="43"/>
      <c r="D156" s="44"/>
      <c r="E156" s="44"/>
      <c r="F156" s="43"/>
      <c r="G156" s="43" t="str">
        <f t="shared" si="9"/>
        <v/>
      </c>
      <c r="H156" s="43" t="str">
        <f t="shared" si="10"/>
        <v/>
      </c>
      <c r="I156" s="46"/>
      <c r="J156" s="46"/>
      <c r="K156" s="46"/>
      <c r="L156" s="46"/>
      <c r="M156" s="46"/>
      <c r="N156" s="46"/>
      <c r="O156" s="46"/>
    </row>
    <row r="157" spans="1:15">
      <c r="A157" s="75" t="s">
        <v>476</v>
      </c>
      <c r="B157" s="76" t="s">
        <v>477</v>
      </c>
      <c r="C157" s="74">
        <f>+C158</f>
        <v>0</v>
      </c>
      <c r="D157" s="72"/>
      <c r="E157" s="72"/>
      <c r="F157" s="74">
        <f>+F158</f>
        <v>0</v>
      </c>
      <c r="G157" s="74" t="str">
        <f t="shared" si="9"/>
        <v/>
      </c>
      <c r="H157" s="74" t="str">
        <f t="shared" si="10"/>
        <v/>
      </c>
      <c r="I157" s="46"/>
      <c r="J157" s="46"/>
      <c r="K157" s="46"/>
      <c r="L157" s="46"/>
      <c r="M157" s="46"/>
      <c r="N157" s="46"/>
      <c r="O157" s="46"/>
    </row>
    <row r="158" spans="1:15">
      <c r="A158" s="52" t="s">
        <v>478</v>
      </c>
      <c r="B158" s="47" t="s">
        <v>477</v>
      </c>
      <c r="C158" s="43"/>
      <c r="D158" s="44"/>
      <c r="E158" s="44"/>
      <c r="F158" s="43"/>
      <c r="G158" s="43" t="str">
        <f t="shared" si="9"/>
        <v/>
      </c>
      <c r="H158" s="43" t="str">
        <f t="shared" si="10"/>
        <v/>
      </c>
      <c r="I158" s="46"/>
      <c r="J158" s="46"/>
      <c r="K158" s="46"/>
      <c r="L158" s="46"/>
      <c r="M158" s="46"/>
      <c r="N158" s="46"/>
      <c r="O158" s="46"/>
    </row>
    <row r="159" spans="1:15">
      <c r="A159" s="75" t="s">
        <v>479</v>
      </c>
      <c r="B159" s="76" t="s">
        <v>480</v>
      </c>
      <c r="C159" s="74">
        <f>+C160</f>
        <v>0</v>
      </c>
      <c r="D159" s="72"/>
      <c r="E159" s="72"/>
      <c r="F159" s="74">
        <f>+F160</f>
        <v>0</v>
      </c>
      <c r="G159" s="74" t="str">
        <f t="shared" si="9"/>
        <v/>
      </c>
      <c r="H159" s="74" t="str">
        <f t="shared" si="10"/>
        <v/>
      </c>
      <c r="I159" s="46"/>
      <c r="J159" s="46"/>
      <c r="K159" s="46"/>
      <c r="L159" s="46"/>
      <c r="M159" s="46"/>
      <c r="N159" s="46"/>
      <c r="O159" s="46"/>
    </row>
    <row r="160" spans="1:15">
      <c r="A160" s="52" t="s">
        <v>481</v>
      </c>
      <c r="B160" s="47" t="s">
        <v>480</v>
      </c>
      <c r="C160" s="43"/>
      <c r="D160" s="44"/>
      <c r="E160" s="44"/>
      <c r="F160" s="43"/>
      <c r="G160" s="43" t="str">
        <f t="shared" si="9"/>
        <v/>
      </c>
      <c r="H160" s="43" t="str">
        <f t="shared" si="10"/>
        <v/>
      </c>
      <c r="I160" s="46"/>
      <c r="J160" s="46"/>
      <c r="K160" s="46"/>
      <c r="L160" s="46"/>
      <c r="M160" s="46"/>
      <c r="N160" s="46"/>
      <c r="O160" s="46"/>
    </row>
    <row r="161" spans="1:15">
      <c r="A161" s="75" t="s">
        <v>482</v>
      </c>
      <c r="B161" s="76" t="s">
        <v>483</v>
      </c>
      <c r="C161" s="74">
        <f>+C162</f>
        <v>0</v>
      </c>
      <c r="D161" s="72"/>
      <c r="E161" s="72"/>
      <c r="F161" s="74">
        <f>+F162</f>
        <v>0</v>
      </c>
      <c r="G161" s="74" t="str">
        <f>IF(C160=0,"",F160/C160*100)</f>
        <v/>
      </c>
      <c r="H161" s="74" t="str">
        <f t="shared" si="10"/>
        <v/>
      </c>
      <c r="I161" s="46"/>
      <c r="J161" s="46"/>
      <c r="K161" s="46"/>
      <c r="L161" s="46"/>
      <c r="M161" s="46"/>
      <c r="N161" s="46"/>
      <c r="O161" s="46"/>
    </row>
    <row r="162" spans="1:15">
      <c r="A162" s="52" t="s">
        <v>484</v>
      </c>
      <c r="B162" s="47" t="s">
        <v>483</v>
      </c>
      <c r="C162" s="43"/>
      <c r="D162" s="44"/>
      <c r="E162" s="44"/>
      <c r="F162" s="43"/>
      <c r="G162" s="43" t="str">
        <f t="shared" ref="G162" si="11">IF(C161=0,"",F161/C161*100)</f>
        <v/>
      </c>
      <c r="H162" s="43" t="str">
        <f t="shared" si="10"/>
        <v/>
      </c>
      <c r="I162" s="46"/>
      <c r="J162" s="46"/>
      <c r="K162" s="46"/>
      <c r="L162" s="46"/>
      <c r="M162" s="46"/>
      <c r="N162" s="46"/>
      <c r="O162" s="46"/>
    </row>
    <row r="166" spans="1:15">
      <c r="A166" s="31" t="s">
        <v>537</v>
      </c>
    </row>
    <row r="167" spans="1:15">
      <c r="A167" s="31" t="s">
        <v>531</v>
      </c>
    </row>
    <row r="168" spans="1:15">
      <c r="A168" s="31" t="s">
        <v>532</v>
      </c>
    </row>
    <row r="169" spans="1:15">
      <c r="A169" s="31" t="s">
        <v>533</v>
      </c>
    </row>
    <row r="170" spans="1:15">
      <c r="A170" s="31" t="s">
        <v>534</v>
      </c>
    </row>
    <row r="171" spans="1:15">
      <c r="A171" s="31" t="s">
        <v>535</v>
      </c>
    </row>
    <row r="172" spans="1:15">
      <c r="A172" s="31" t="s">
        <v>536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4" zoomScale="90" zoomScaleNormal="90" workbookViewId="0">
      <pane xSplit="2" ySplit="6" topLeftCell="C43" activePane="bottomRight" state="frozen"/>
      <selection activeCell="A4" sqref="A4"/>
      <selection pane="topRight" activeCell="C4" sqref="C4"/>
      <selection pane="bottomLeft" activeCell="A11" sqref="A11"/>
      <selection pane="bottomRight" activeCell="A4" sqref="A4:H46"/>
    </sheetView>
  </sheetViews>
  <sheetFormatPr defaultRowHeight="12.75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38"/>
      <c r="M2" s="38"/>
      <c r="N2" s="38"/>
      <c r="O2" s="38"/>
    </row>
    <row r="3" spans="1:15" ht="18" hidden="1" customHeight="1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>
      <c r="A5" s="159" t="s">
        <v>53</v>
      </c>
      <c r="B5" s="159"/>
      <c r="C5" s="159"/>
      <c r="D5" s="159"/>
      <c r="E5" s="159"/>
      <c r="F5" s="159"/>
      <c r="G5" s="159"/>
      <c r="H5" s="159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>
      <c r="A7" s="158" t="s">
        <v>3</v>
      </c>
      <c r="B7" s="158"/>
      <c r="C7" s="50" t="s">
        <v>558</v>
      </c>
      <c r="D7" s="50" t="s">
        <v>559</v>
      </c>
      <c r="E7" s="50" t="s">
        <v>560</v>
      </c>
      <c r="F7" s="50" t="s">
        <v>561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>
      <c r="A8" s="157">
        <v>1</v>
      </c>
      <c r="B8" s="15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>
      <c r="A10" s="83" t="s">
        <v>29</v>
      </c>
      <c r="B10" s="83" t="s">
        <v>26</v>
      </c>
      <c r="C10" s="84">
        <f>+C11+C13+C15+C17+C23+C25</f>
        <v>1281573.52</v>
      </c>
      <c r="D10" s="85">
        <f>+D11+D13+D15+D17+D23+D25</f>
        <v>0</v>
      </c>
      <c r="E10" s="85">
        <f>+E11+E13+E15+E17+E23+E25</f>
        <v>1359904</v>
      </c>
      <c r="F10" s="84">
        <f>+F11+F13+F15+F17+F23+F25</f>
        <v>1442861.22</v>
      </c>
      <c r="G10" s="84">
        <f>+F10/C10*100</f>
        <v>112.58513050425698</v>
      </c>
      <c r="H10" s="84">
        <f>+F10/E10*100</f>
        <v>106.10022619243711</v>
      </c>
      <c r="I10" s="56"/>
      <c r="J10" s="56"/>
      <c r="K10" s="56"/>
      <c r="L10" s="56"/>
      <c r="M10" s="55"/>
      <c r="N10" s="55"/>
      <c r="O10" s="55"/>
    </row>
    <row r="11" spans="1:15">
      <c r="A11" s="79" t="s">
        <v>54</v>
      </c>
      <c r="B11" s="80" t="s">
        <v>55</v>
      </c>
      <c r="C11" s="81">
        <f>+C12</f>
        <v>1182367.9099999999</v>
      </c>
      <c r="D11" s="82">
        <f t="shared" ref="D11" si="0">+D12</f>
        <v>0</v>
      </c>
      <c r="E11" s="82">
        <f t="shared" ref="E11" si="1">+E12</f>
        <v>1306704</v>
      </c>
      <c r="F11" s="81">
        <f t="shared" ref="F11" si="2">+F12</f>
        <v>1352594.07</v>
      </c>
      <c r="G11" s="81">
        <f t="shared" ref="G11" si="3">+F11/C11*100</f>
        <v>114.39705514335215</v>
      </c>
      <c r="H11" s="81">
        <f t="shared" ref="H11" si="4">+F11/E11*100</f>
        <v>103.51189481320941</v>
      </c>
      <c r="I11" s="56"/>
      <c r="J11" s="56"/>
      <c r="K11" s="56"/>
      <c r="L11" s="56"/>
      <c r="M11" s="55"/>
      <c r="N11" s="55"/>
      <c r="O11" s="55"/>
    </row>
    <row r="12" spans="1:15">
      <c r="A12" s="62" t="s">
        <v>56</v>
      </c>
      <c r="B12" s="63" t="s">
        <v>55</v>
      </c>
      <c r="C12" s="43">
        <v>1182367.9099999999</v>
      </c>
      <c r="D12" s="43"/>
      <c r="E12" s="43">
        <v>1306704</v>
      </c>
      <c r="F12" s="43">
        <v>1352594.07</v>
      </c>
      <c r="G12" s="43">
        <f>IF(C12=0,"",F12/C12*100)</f>
        <v>114.39705514335215</v>
      </c>
      <c r="H12" s="43">
        <f>IF(E12=0,"",F12/E12*100)</f>
        <v>103.51189481320941</v>
      </c>
      <c r="I12" s="46"/>
      <c r="J12" s="46"/>
      <c r="K12" s="46"/>
      <c r="L12" s="46"/>
      <c r="M12" s="46"/>
      <c r="N12" s="46"/>
      <c r="O12" s="46"/>
    </row>
    <row r="13" spans="1:15">
      <c r="A13" s="79" t="s">
        <v>81</v>
      </c>
      <c r="B13" s="80" t="s">
        <v>485</v>
      </c>
      <c r="C13" s="81">
        <f>+C14</f>
        <v>23982.58</v>
      </c>
      <c r="D13" s="82">
        <f t="shared" ref="D13" si="5">+D14</f>
        <v>0</v>
      </c>
      <c r="E13" s="82">
        <f t="shared" ref="E13" si="6">+E14</f>
        <v>12200</v>
      </c>
      <c r="F13" s="81">
        <f t="shared" ref="F13" si="7">+F14</f>
        <v>33563.65</v>
      </c>
      <c r="G13" s="81">
        <f>IF(C13=0,"",F13/C13*100)</f>
        <v>139.95012213031291</v>
      </c>
      <c r="H13" s="81">
        <f t="shared" ref="H13:H45" si="8">IF(E13=0,"",F13/E13*100)</f>
        <v>275.11188524590165</v>
      </c>
      <c r="I13" s="56"/>
      <c r="J13" s="56"/>
      <c r="K13" s="56"/>
      <c r="L13" s="56"/>
      <c r="M13" s="55"/>
      <c r="N13" s="55"/>
      <c r="O13" s="55"/>
    </row>
    <row r="14" spans="1:15">
      <c r="A14" s="62" t="s">
        <v>83</v>
      </c>
      <c r="B14" s="63" t="s">
        <v>485</v>
      </c>
      <c r="C14" s="43">
        <v>23982.58</v>
      </c>
      <c r="D14" s="44"/>
      <c r="E14" s="44">
        <v>12200</v>
      </c>
      <c r="F14" s="43">
        <v>33563.65</v>
      </c>
      <c r="G14" s="43">
        <f t="shared" ref="G14:G24" si="9">IF(C14=0,"",F14/C14*100)</f>
        <v>139.95012213031291</v>
      </c>
      <c r="H14" s="43">
        <f t="shared" si="8"/>
        <v>275.11188524590165</v>
      </c>
      <c r="I14" s="46"/>
      <c r="J14" s="46"/>
      <c r="K14" s="46"/>
      <c r="L14" s="46"/>
      <c r="M14" s="46"/>
      <c r="N14" s="46"/>
      <c r="O14" s="46"/>
    </row>
    <row r="15" spans="1:15">
      <c r="A15" s="79" t="s">
        <v>57</v>
      </c>
      <c r="B15" s="80" t="s">
        <v>58</v>
      </c>
      <c r="C15" s="81">
        <f>+C16</f>
        <v>67775.03</v>
      </c>
      <c r="D15" s="82">
        <f t="shared" ref="D15" si="10">+D16</f>
        <v>0</v>
      </c>
      <c r="E15" s="82">
        <f t="shared" ref="E15" si="11">+E16</f>
        <v>41000</v>
      </c>
      <c r="F15" s="81">
        <f t="shared" ref="F15" si="12">+F16</f>
        <v>45294.38</v>
      </c>
      <c r="G15" s="81">
        <f t="shared" si="9"/>
        <v>66.830483144013357</v>
      </c>
      <c r="H15" s="81">
        <f t="shared" si="8"/>
        <v>110.47409756097559</v>
      </c>
      <c r="I15" s="56"/>
      <c r="J15" s="56"/>
      <c r="K15" s="56"/>
      <c r="L15" s="56"/>
      <c r="M15" s="55"/>
      <c r="N15" s="55"/>
      <c r="O15" s="55"/>
    </row>
    <row r="16" spans="1:15">
      <c r="A16" s="62" t="s">
        <v>60</v>
      </c>
      <c r="B16" s="63" t="s">
        <v>61</v>
      </c>
      <c r="C16" s="43">
        <v>67775.03</v>
      </c>
      <c r="D16" s="44"/>
      <c r="E16" s="44">
        <v>41000</v>
      </c>
      <c r="F16" s="43">
        <v>45294.38</v>
      </c>
      <c r="G16" s="43">
        <f t="shared" si="9"/>
        <v>66.830483144013357</v>
      </c>
      <c r="H16" s="43">
        <f t="shared" si="8"/>
        <v>110.47409756097559</v>
      </c>
      <c r="I16" s="46"/>
      <c r="J16" s="46"/>
      <c r="K16" s="46"/>
      <c r="L16" s="46"/>
      <c r="M16" s="46"/>
      <c r="N16" s="46"/>
      <c r="O16" s="46"/>
    </row>
    <row r="17" spans="1:15">
      <c r="A17" s="79" t="s">
        <v>62</v>
      </c>
      <c r="B17" s="80" t="s">
        <v>63</v>
      </c>
      <c r="C17" s="81">
        <f>SUM(C18:C22)</f>
        <v>7448</v>
      </c>
      <c r="D17" s="82">
        <f>SUM(D18:D22)</f>
        <v>0</v>
      </c>
      <c r="E17" s="82">
        <f>SUM(E18:E22)</f>
        <v>0</v>
      </c>
      <c r="F17" s="81">
        <f>SUM(F18:F22)</f>
        <v>9809.1200000000008</v>
      </c>
      <c r="G17" s="81">
        <f t="shared" si="9"/>
        <v>131.70139634801291</v>
      </c>
      <c r="H17" s="81" t="str">
        <f t="shared" si="8"/>
        <v/>
      </c>
      <c r="I17" s="56"/>
      <c r="J17" s="56"/>
      <c r="K17" s="56"/>
      <c r="L17" s="56"/>
      <c r="M17" s="55"/>
      <c r="N17" s="55"/>
      <c r="O17" s="55"/>
    </row>
    <row r="18" spans="1:15">
      <c r="A18" s="62" t="s">
        <v>64</v>
      </c>
      <c r="B18" s="63" t="s">
        <v>65</v>
      </c>
      <c r="C18" s="43"/>
      <c r="D18" s="44"/>
      <c r="E18" s="44"/>
      <c r="F18" s="43"/>
      <c r="G18" s="43" t="str">
        <f t="shared" si="9"/>
        <v/>
      </c>
      <c r="H18" s="43" t="str">
        <f t="shared" si="8"/>
        <v/>
      </c>
      <c r="I18" s="46"/>
      <c r="J18" s="46"/>
      <c r="K18" s="46"/>
      <c r="L18" s="46"/>
      <c r="M18" s="46"/>
      <c r="N18" s="46"/>
      <c r="O18" s="46"/>
    </row>
    <row r="19" spans="1:15">
      <c r="A19" s="62" t="s">
        <v>75</v>
      </c>
      <c r="B19" s="63" t="s">
        <v>76</v>
      </c>
      <c r="C19" s="43">
        <v>7448</v>
      </c>
      <c r="D19" s="44"/>
      <c r="E19" s="44"/>
      <c r="F19" s="43"/>
      <c r="G19" s="43">
        <f t="shared" si="9"/>
        <v>0</v>
      </c>
      <c r="H19" s="43" t="str">
        <f t="shared" si="8"/>
        <v/>
      </c>
      <c r="I19" s="46"/>
      <c r="J19" s="46"/>
      <c r="K19" s="46"/>
      <c r="L19" s="46"/>
      <c r="M19" s="46"/>
      <c r="N19" s="46"/>
      <c r="O19" s="46"/>
    </row>
    <row r="20" spans="1:15">
      <c r="A20" s="62" t="s">
        <v>66</v>
      </c>
      <c r="B20" s="63" t="s">
        <v>67</v>
      </c>
      <c r="C20" s="43"/>
      <c r="D20" s="44"/>
      <c r="E20" s="44"/>
      <c r="F20" s="43"/>
      <c r="G20" s="43" t="str">
        <f t="shared" si="9"/>
        <v/>
      </c>
      <c r="H20" s="43" t="str">
        <f t="shared" si="8"/>
        <v/>
      </c>
      <c r="I20" s="46"/>
      <c r="J20" s="46"/>
      <c r="K20" s="46"/>
      <c r="L20" s="46"/>
      <c r="M20" s="46"/>
      <c r="N20" s="46"/>
      <c r="O20" s="46"/>
    </row>
    <row r="21" spans="1:15">
      <c r="A21" s="62" t="s">
        <v>68</v>
      </c>
      <c r="B21" s="63" t="s">
        <v>69</v>
      </c>
      <c r="C21" s="43"/>
      <c r="D21" s="44"/>
      <c r="E21" s="44"/>
      <c r="F21" s="43"/>
      <c r="G21" s="43" t="str">
        <f t="shared" si="9"/>
        <v/>
      </c>
      <c r="H21" s="43" t="str">
        <f t="shared" si="8"/>
        <v/>
      </c>
      <c r="I21" s="46"/>
      <c r="J21" s="46"/>
      <c r="K21" s="46"/>
      <c r="L21" s="46"/>
      <c r="M21" s="46"/>
      <c r="N21" s="46"/>
      <c r="O21" s="46"/>
    </row>
    <row r="22" spans="1:15">
      <c r="A22" s="62" t="s">
        <v>70</v>
      </c>
      <c r="B22" s="63" t="s">
        <v>71</v>
      </c>
      <c r="C22" s="43"/>
      <c r="D22" s="44"/>
      <c r="E22" s="44"/>
      <c r="F22" s="43">
        <v>9809.1200000000008</v>
      </c>
      <c r="G22" s="43" t="str">
        <f t="shared" si="9"/>
        <v/>
      </c>
      <c r="H22" s="43" t="str">
        <f t="shared" si="8"/>
        <v/>
      </c>
      <c r="I22" s="46"/>
      <c r="J22" s="46"/>
      <c r="K22" s="46"/>
      <c r="L22" s="46"/>
      <c r="M22" s="46"/>
      <c r="N22" s="46"/>
      <c r="O22" s="46"/>
    </row>
    <row r="23" spans="1:15">
      <c r="A23" s="79" t="s">
        <v>30</v>
      </c>
      <c r="B23" s="80" t="s">
        <v>486</v>
      </c>
      <c r="C23" s="81">
        <f>+C24</f>
        <v>0</v>
      </c>
      <c r="D23" s="82">
        <f t="shared" ref="D23" si="13">+D24</f>
        <v>0</v>
      </c>
      <c r="E23" s="82">
        <f t="shared" ref="E23" si="14">+E24</f>
        <v>0</v>
      </c>
      <c r="F23" s="81">
        <f t="shared" ref="F23" si="15">+F24</f>
        <v>1600</v>
      </c>
      <c r="G23" s="81" t="str">
        <f t="shared" si="9"/>
        <v/>
      </c>
      <c r="H23" s="81" t="str">
        <f t="shared" si="8"/>
        <v/>
      </c>
      <c r="I23" s="56"/>
      <c r="J23" s="56"/>
      <c r="K23" s="56"/>
      <c r="L23" s="56"/>
      <c r="M23" s="55"/>
      <c r="N23" s="55"/>
      <c r="O23" s="55"/>
    </row>
    <row r="24" spans="1:15">
      <c r="A24" s="62" t="s">
        <v>32</v>
      </c>
      <c r="B24" s="63" t="s">
        <v>486</v>
      </c>
      <c r="C24" s="43"/>
      <c r="D24" s="44"/>
      <c r="E24" s="44"/>
      <c r="F24" s="43">
        <v>1600</v>
      </c>
      <c r="G24" s="43" t="str">
        <f t="shared" si="9"/>
        <v/>
      </c>
      <c r="H24" s="43" t="str">
        <f t="shared" si="8"/>
        <v/>
      </c>
      <c r="I24" s="46"/>
      <c r="J24" s="46"/>
      <c r="K24" s="46"/>
      <c r="L24" s="46"/>
      <c r="M24" s="46"/>
      <c r="N24" s="46"/>
      <c r="O24" s="46"/>
    </row>
    <row r="25" spans="1:15">
      <c r="A25" s="79" t="s">
        <v>337</v>
      </c>
      <c r="B25" s="80" t="s">
        <v>487</v>
      </c>
      <c r="C25" s="81">
        <f>+C26</f>
        <v>0</v>
      </c>
      <c r="D25" s="82">
        <f t="shared" ref="D25" si="16">+D26</f>
        <v>0</v>
      </c>
      <c r="E25" s="82">
        <f t="shared" ref="E25" si="17">+E26</f>
        <v>0</v>
      </c>
      <c r="F25" s="81">
        <f t="shared" ref="F25" si="18">+F26</f>
        <v>0</v>
      </c>
      <c r="G25" s="74" t="str">
        <f>IF(C25=0,"",F25/C25*100)</f>
        <v/>
      </c>
      <c r="H25" s="81" t="str">
        <f t="shared" si="8"/>
        <v/>
      </c>
      <c r="I25" s="56"/>
      <c r="J25" s="56"/>
      <c r="K25" s="56"/>
      <c r="L25" s="56"/>
      <c r="M25" s="55"/>
      <c r="N25" s="55"/>
      <c r="O25" s="55"/>
    </row>
    <row r="26" spans="1:15">
      <c r="A26" s="62" t="s">
        <v>339</v>
      </c>
      <c r="B26" s="63" t="s">
        <v>487</v>
      </c>
      <c r="C26" s="43"/>
      <c r="D26" s="44"/>
      <c r="E26" s="44"/>
      <c r="F26" s="43"/>
      <c r="G26" s="43" t="str">
        <f>IF(C26=0,"",F26/C26*100)</f>
        <v/>
      </c>
      <c r="H26" s="43" t="str">
        <f t="shared" si="8"/>
        <v/>
      </c>
      <c r="I26" s="46"/>
      <c r="J26" s="46"/>
      <c r="K26" s="46"/>
      <c r="L26" s="46"/>
      <c r="M26" s="46"/>
      <c r="N26" s="46"/>
      <c r="O26" s="46"/>
    </row>
    <row r="27" spans="1:15">
      <c r="A27" s="83" t="s">
        <v>72</v>
      </c>
      <c r="B27" s="83" t="s">
        <v>26</v>
      </c>
      <c r="C27" s="84">
        <f>+C28+C31+C33+C35+C41+C43+C45</f>
        <v>1430139.69</v>
      </c>
      <c r="D27" s="85">
        <f>+D28+D31+D33+D35+D41+D43+D45</f>
        <v>0</v>
      </c>
      <c r="E27" s="85">
        <f>+E28+E31+E33+E35+E41+E43+E45</f>
        <v>1359904</v>
      </c>
      <c r="F27" s="84">
        <f>+F28+F31+F33+F35+F41+F43+F45</f>
        <v>1438243.3800000001</v>
      </c>
      <c r="G27" s="91">
        <f t="shared" ref="G27:G29" si="19">IF(C27=0,"",F27/C27*100)</f>
        <v>100.56663625635061</v>
      </c>
      <c r="H27" s="91">
        <f t="shared" si="8"/>
        <v>105.76065516389393</v>
      </c>
      <c r="I27" s="57"/>
      <c r="J27" s="57"/>
      <c r="K27" s="57"/>
      <c r="L27" s="57"/>
      <c r="M27" s="57"/>
      <c r="N27" s="57"/>
      <c r="O27" s="57"/>
    </row>
    <row r="28" spans="1:15">
      <c r="A28" s="79" t="s">
        <v>54</v>
      </c>
      <c r="B28" s="80" t="s">
        <v>55</v>
      </c>
      <c r="C28" s="81">
        <f>+C29+C30</f>
        <v>1285939.56</v>
      </c>
      <c r="D28" s="82">
        <f>+D29+D30</f>
        <v>0</v>
      </c>
      <c r="E28" s="82">
        <f>+E29+E30</f>
        <v>1306704</v>
      </c>
      <c r="F28" s="81">
        <f>+F29+F30</f>
        <v>1360736</v>
      </c>
      <c r="G28" s="81">
        <f t="shared" si="19"/>
        <v>105.81648176373079</v>
      </c>
      <c r="H28" s="81">
        <f t="shared" si="8"/>
        <v>104.13498389841922</v>
      </c>
      <c r="I28" s="56"/>
      <c r="J28" s="56"/>
      <c r="K28" s="56"/>
      <c r="L28" s="56"/>
      <c r="M28" s="55"/>
      <c r="N28" s="55"/>
      <c r="O28" s="55"/>
    </row>
    <row r="29" spans="1:15">
      <c r="A29" s="62" t="s">
        <v>56</v>
      </c>
      <c r="B29" s="63" t="s">
        <v>55</v>
      </c>
      <c r="C29" s="43">
        <v>1285939.56</v>
      </c>
      <c r="D29" s="44"/>
      <c r="E29" s="44">
        <v>1306704</v>
      </c>
      <c r="F29" s="43">
        <v>1360736</v>
      </c>
      <c r="G29" s="43">
        <f t="shared" si="19"/>
        <v>105.81648176373079</v>
      </c>
      <c r="H29" s="43">
        <f t="shared" si="8"/>
        <v>104.13498389841922</v>
      </c>
      <c r="I29" s="46"/>
      <c r="J29" s="46"/>
      <c r="K29" s="46"/>
      <c r="L29" s="46"/>
      <c r="M29" s="46"/>
      <c r="N29" s="46"/>
      <c r="O29" s="46"/>
    </row>
    <row r="30" spans="1:15">
      <c r="A30" s="62" t="s">
        <v>73</v>
      </c>
      <c r="B30" s="63" t="s">
        <v>74</v>
      </c>
      <c r="C30" s="43"/>
      <c r="D30" s="44"/>
      <c r="E30" s="44"/>
      <c r="F30" s="43"/>
      <c r="G30" s="43" t="str">
        <f>IF(C30=0,"",F30/C30*100)</f>
        <v/>
      </c>
      <c r="H30" s="43" t="str">
        <f t="shared" si="8"/>
        <v/>
      </c>
      <c r="I30" s="46"/>
      <c r="J30" s="46"/>
      <c r="K30" s="46"/>
      <c r="L30" s="46"/>
      <c r="M30" s="46"/>
      <c r="N30" s="46"/>
      <c r="O30" s="46"/>
    </row>
    <row r="31" spans="1:15">
      <c r="A31" s="79" t="s">
        <v>81</v>
      </c>
      <c r="B31" s="80" t="s">
        <v>485</v>
      </c>
      <c r="C31" s="81">
        <f t="shared" ref="C31" si="20">+C32</f>
        <v>23984.13</v>
      </c>
      <c r="D31" s="82">
        <f t="shared" ref="D31" si="21">+D32</f>
        <v>0</v>
      </c>
      <c r="E31" s="82">
        <f t="shared" ref="E31" si="22">+E32</f>
        <v>12200</v>
      </c>
      <c r="F31" s="81">
        <f t="shared" ref="F31" si="23">+F32</f>
        <v>32212.51</v>
      </c>
      <c r="G31" s="74">
        <f>IF(C31=0,"",F31/C31*100)</f>
        <v>134.30760256886532</v>
      </c>
      <c r="H31" s="81">
        <f t="shared" si="8"/>
        <v>264.03696721311474</v>
      </c>
      <c r="I31" s="56"/>
      <c r="J31" s="56"/>
      <c r="K31" s="56"/>
      <c r="L31" s="56"/>
      <c r="M31" s="55"/>
      <c r="N31" s="55"/>
      <c r="O31" s="55"/>
    </row>
    <row r="32" spans="1:15">
      <c r="A32" s="62" t="s">
        <v>83</v>
      </c>
      <c r="B32" s="63" t="s">
        <v>485</v>
      </c>
      <c r="C32" s="43">
        <v>23984.13</v>
      </c>
      <c r="D32" s="44"/>
      <c r="E32" s="44">
        <v>12200</v>
      </c>
      <c r="F32" s="121">
        <v>32212.51</v>
      </c>
      <c r="G32" s="43">
        <f t="shared" ref="G32:G40" si="24">IF(C32=0,"",F32/C32*100)</f>
        <v>134.30760256886532</v>
      </c>
      <c r="H32" s="43">
        <f t="shared" si="8"/>
        <v>264.03696721311474</v>
      </c>
      <c r="I32" s="46"/>
      <c r="J32" s="46"/>
      <c r="K32" s="46"/>
      <c r="L32" s="46"/>
      <c r="M32" s="46"/>
      <c r="N32" s="46"/>
      <c r="O32" s="46"/>
    </row>
    <row r="33" spans="1:15">
      <c r="A33" s="79" t="s">
        <v>57</v>
      </c>
      <c r="B33" s="80" t="s">
        <v>58</v>
      </c>
      <c r="C33" s="81">
        <f t="shared" ref="C33" si="25">+C34</f>
        <v>120216</v>
      </c>
      <c r="D33" s="82">
        <f t="shared" ref="D33" si="26">+D34</f>
        <v>0</v>
      </c>
      <c r="E33" s="82">
        <f t="shared" ref="E33" si="27">+E34</f>
        <v>41000</v>
      </c>
      <c r="F33" s="81">
        <f t="shared" ref="F33" si="28">+F34</f>
        <v>43694.87</v>
      </c>
      <c r="G33" s="81">
        <f t="shared" si="24"/>
        <v>36.346967125840159</v>
      </c>
      <c r="H33" s="81">
        <f t="shared" si="8"/>
        <v>106.57285365853659</v>
      </c>
      <c r="I33" s="56"/>
      <c r="J33" s="56"/>
      <c r="K33" s="56"/>
      <c r="L33" s="56"/>
      <c r="M33" s="55"/>
      <c r="N33" s="55"/>
      <c r="O33" s="55"/>
    </row>
    <row r="34" spans="1:15">
      <c r="A34" s="62" t="s">
        <v>60</v>
      </c>
      <c r="B34" s="63" t="s">
        <v>61</v>
      </c>
      <c r="C34" s="43">
        <v>120216</v>
      </c>
      <c r="D34" s="44"/>
      <c r="E34" s="44">
        <v>41000</v>
      </c>
      <c r="F34" s="116">
        <v>43694.87</v>
      </c>
      <c r="G34" s="43">
        <f t="shared" si="24"/>
        <v>36.346967125840159</v>
      </c>
      <c r="H34" s="43">
        <f t="shared" si="8"/>
        <v>106.57285365853659</v>
      </c>
      <c r="I34" s="46"/>
      <c r="J34" s="46"/>
      <c r="K34" s="46"/>
      <c r="L34" s="46"/>
      <c r="M34" s="46"/>
      <c r="N34" s="46"/>
      <c r="O34" s="46"/>
    </row>
    <row r="35" spans="1:15">
      <c r="A35" s="79" t="s">
        <v>62</v>
      </c>
      <c r="B35" s="80" t="s">
        <v>63</v>
      </c>
      <c r="C35" s="81">
        <f>SUM(C36:C40)</f>
        <v>0</v>
      </c>
      <c r="D35" s="82">
        <f>SUM(D36:D40)</f>
        <v>0</v>
      </c>
      <c r="E35" s="82">
        <f>SUM(E36:E40)</f>
        <v>0</v>
      </c>
      <c r="F35" s="81">
        <f>SUM(F36:F40)</f>
        <v>0</v>
      </c>
      <c r="G35" s="81" t="str">
        <f t="shared" si="24"/>
        <v/>
      </c>
      <c r="H35" s="81" t="str">
        <f t="shared" si="8"/>
        <v/>
      </c>
      <c r="I35" s="56"/>
      <c r="J35" s="56"/>
      <c r="K35" s="56"/>
      <c r="L35" s="56"/>
      <c r="M35" s="55"/>
      <c r="N35" s="55"/>
      <c r="O35" s="55"/>
    </row>
    <row r="36" spans="1:15">
      <c r="A36" s="62" t="s">
        <v>64</v>
      </c>
      <c r="B36" s="63" t="s">
        <v>65</v>
      </c>
      <c r="C36" s="43"/>
      <c r="D36" s="44"/>
      <c r="E36" s="44"/>
      <c r="F36" s="43"/>
      <c r="G36" s="43" t="str">
        <f t="shared" si="24"/>
        <v/>
      </c>
      <c r="H36" s="43" t="str">
        <f t="shared" si="8"/>
        <v/>
      </c>
      <c r="I36" s="46"/>
      <c r="J36" s="46"/>
      <c r="K36" s="46"/>
      <c r="L36" s="46"/>
      <c r="M36" s="46"/>
      <c r="N36" s="46"/>
      <c r="O36" s="46"/>
    </row>
    <row r="37" spans="1:15">
      <c r="A37" s="62" t="s">
        <v>75</v>
      </c>
      <c r="B37" s="63" t="s">
        <v>76</v>
      </c>
      <c r="C37" s="43"/>
      <c r="D37" s="44"/>
      <c r="E37" s="44"/>
      <c r="F37" s="43"/>
      <c r="G37" s="43" t="str">
        <f t="shared" si="24"/>
        <v/>
      </c>
      <c r="H37" s="43" t="str">
        <f t="shared" si="8"/>
        <v/>
      </c>
      <c r="I37" s="46"/>
      <c r="J37" s="46"/>
      <c r="K37" s="46"/>
      <c r="L37" s="46"/>
      <c r="M37" s="46"/>
      <c r="N37" s="46"/>
      <c r="O37" s="46"/>
    </row>
    <row r="38" spans="1:15">
      <c r="A38" s="62" t="s">
        <v>66</v>
      </c>
      <c r="B38" s="63" t="s">
        <v>67</v>
      </c>
      <c r="C38" s="43"/>
      <c r="D38" s="44"/>
      <c r="E38" s="44"/>
      <c r="F38" s="43"/>
      <c r="G38" s="43" t="str">
        <f t="shared" si="24"/>
        <v/>
      </c>
      <c r="H38" s="43" t="str">
        <f t="shared" si="8"/>
        <v/>
      </c>
      <c r="I38" s="46"/>
      <c r="J38" s="46"/>
      <c r="K38" s="46"/>
      <c r="L38" s="46"/>
      <c r="M38" s="46"/>
      <c r="N38" s="46"/>
      <c r="O38" s="46"/>
    </row>
    <row r="39" spans="1:15">
      <c r="A39" s="62" t="s">
        <v>68</v>
      </c>
      <c r="B39" s="63" t="s">
        <v>69</v>
      </c>
      <c r="C39" s="43"/>
      <c r="D39" s="44"/>
      <c r="E39" s="44"/>
      <c r="F39" s="43"/>
      <c r="G39" s="43" t="str">
        <f t="shared" si="24"/>
        <v/>
      </c>
      <c r="H39" s="43" t="str">
        <f t="shared" si="8"/>
        <v/>
      </c>
      <c r="I39" s="46"/>
      <c r="J39" s="46"/>
      <c r="K39" s="46"/>
      <c r="L39" s="46"/>
      <c r="M39" s="46"/>
      <c r="N39" s="46"/>
      <c r="O39" s="46"/>
    </row>
    <row r="40" spans="1:15">
      <c r="A40" s="62" t="s">
        <v>70</v>
      </c>
      <c r="B40" s="63" t="s">
        <v>71</v>
      </c>
      <c r="C40" s="43"/>
      <c r="D40" s="44"/>
      <c r="E40" s="44"/>
      <c r="F40" s="43"/>
      <c r="G40" s="43" t="str">
        <f t="shared" si="24"/>
        <v/>
      </c>
      <c r="H40" s="43" t="str">
        <f t="shared" si="8"/>
        <v/>
      </c>
      <c r="I40" s="46"/>
      <c r="J40" s="46"/>
      <c r="K40" s="46"/>
      <c r="L40" s="46"/>
      <c r="M40" s="46"/>
      <c r="N40" s="46"/>
      <c r="O40" s="46"/>
    </row>
    <row r="41" spans="1:15">
      <c r="A41" s="79" t="s">
        <v>30</v>
      </c>
      <c r="B41" s="80" t="s">
        <v>486</v>
      </c>
      <c r="C41" s="81">
        <f t="shared" ref="C41" si="29">+C42</f>
        <v>0</v>
      </c>
      <c r="D41" s="82">
        <f t="shared" ref="D41" si="30">+D42</f>
        <v>0</v>
      </c>
      <c r="E41" s="82">
        <f t="shared" ref="E41" si="31">+E42</f>
        <v>0</v>
      </c>
      <c r="F41" s="81">
        <f t="shared" ref="F41" si="32">+F42</f>
        <v>1600</v>
      </c>
      <c r="G41" s="81" t="str">
        <f>IF(C41=0,"",F41/C41*100)</f>
        <v/>
      </c>
      <c r="H41" s="81" t="str">
        <f t="shared" si="8"/>
        <v/>
      </c>
      <c r="I41" s="56"/>
      <c r="J41" s="56"/>
      <c r="K41" s="56"/>
      <c r="L41" s="56"/>
      <c r="M41" s="55"/>
      <c r="N41" s="55"/>
      <c r="O41" s="55"/>
    </row>
    <row r="42" spans="1:15">
      <c r="A42" s="62" t="s">
        <v>32</v>
      </c>
      <c r="B42" s="63" t="s">
        <v>486</v>
      </c>
      <c r="C42" s="43"/>
      <c r="D42" s="44"/>
      <c r="E42" s="44"/>
      <c r="F42" s="43">
        <v>1600</v>
      </c>
      <c r="G42" s="43" t="str">
        <f>IF(C42=0,"",F42/C42*100)</f>
        <v/>
      </c>
      <c r="H42" s="43" t="str">
        <f t="shared" si="8"/>
        <v/>
      </c>
      <c r="I42" s="46"/>
      <c r="J42" s="46"/>
      <c r="K42" s="46"/>
      <c r="L42" s="46"/>
      <c r="M42" s="46"/>
      <c r="N42" s="46"/>
      <c r="O42" s="46"/>
    </row>
    <row r="43" spans="1:15">
      <c r="A43" s="79" t="s">
        <v>337</v>
      </c>
      <c r="B43" s="80" t="s">
        <v>487</v>
      </c>
      <c r="C43" s="81">
        <f t="shared" ref="C43" si="33">+C44</f>
        <v>0</v>
      </c>
      <c r="D43" s="82">
        <f t="shared" ref="D43" si="34">+D44</f>
        <v>0</v>
      </c>
      <c r="E43" s="82">
        <f t="shared" ref="E43" si="35">+E44</f>
        <v>0</v>
      </c>
      <c r="F43" s="81">
        <f t="shared" ref="F43" si="36">+F44</f>
        <v>0</v>
      </c>
      <c r="G43" s="81" t="str">
        <f t="shared" ref="G43:G46" si="37">IF(C43=0,"",F43/C43*100)</f>
        <v/>
      </c>
      <c r="H43" s="81" t="str">
        <f t="shared" si="8"/>
        <v/>
      </c>
      <c r="I43" s="56"/>
      <c r="J43" s="56"/>
      <c r="K43" s="56"/>
      <c r="L43" s="56"/>
      <c r="M43" s="55"/>
      <c r="N43" s="55"/>
      <c r="O43" s="55"/>
    </row>
    <row r="44" spans="1:15">
      <c r="A44" s="62" t="s">
        <v>339</v>
      </c>
      <c r="B44" s="63" t="s">
        <v>487</v>
      </c>
      <c r="C44" s="43"/>
      <c r="D44" s="44"/>
      <c r="E44" s="44"/>
      <c r="F44" s="43"/>
      <c r="G44" s="43" t="str">
        <f t="shared" si="37"/>
        <v/>
      </c>
      <c r="H44" s="43" t="str">
        <f t="shared" si="8"/>
        <v/>
      </c>
      <c r="I44" s="46"/>
      <c r="J44" s="46"/>
      <c r="K44" s="46"/>
      <c r="L44" s="46"/>
      <c r="M44" s="46"/>
      <c r="N44" s="46"/>
      <c r="O44" s="46"/>
    </row>
    <row r="45" spans="1:15">
      <c r="A45" s="79" t="s">
        <v>77</v>
      </c>
      <c r="B45" s="80" t="s">
        <v>78</v>
      </c>
      <c r="C45" s="81">
        <f t="shared" ref="C45" si="38">+C46</f>
        <v>0</v>
      </c>
      <c r="D45" s="82">
        <f t="shared" ref="D45:F45" si="39">+D46</f>
        <v>0</v>
      </c>
      <c r="E45" s="82">
        <f t="shared" si="39"/>
        <v>0</v>
      </c>
      <c r="F45" s="81">
        <f t="shared" si="39"/>
        <v>0</v>
      </c>
      <c r="G45" s="81" t="str">
        <f t="shared" si="37"/>
        <v/>
      </c>
      <c r="H45" s="81" t="str">
        <f t="shared" si="8"/>
        <v/>
      </c>
      <c r="I45" s="56"/>
      <c r="J45" s="56"/>
      <c r="K45" s="56"/>
      <c r="L45" s="56"/>
      <c r="M45" s="55"/>
      <c r="N45" s="55"/>
      <c r="O45" s="55"/>
    </row>
    <row r="46" spans="1:15">
      <c r="A46" s="62" t="s">
        <v>79</v>
      </c>
      <c r="B46" s="63" t="s">
        <v>78</v>
      </c>
      <c r="C46" s="43"/>
      <c r="D46" s="43"/>
      <c r="E46" s="44"/>
      <c r="F46" s="43"/>
      <c r="G46" s="43" t="str">
        <f t="shared" si="37"/>
        <v/>
      </c>
      <c r="H46" s="43" t="str">
        <f>IF(E46=0,"",F46/E46*100)</f>
        <v/>
      </c>
      <c r="I46" s="46"/>
      <c r="J46" s="46"/>
      <c r="K46" s="46"/>
      <c r="L46" s="46"/>
      <c r="M46" s="46"/>
      <c r="N46" s="46"/>
      <c r="O46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A4" sqref="A4:H14"/>
    </sheetView>
  </sheetViews>
  <sheetFormatPr defaultRowHeight="12.75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38"/>
      <c r="M2" s="38"/>
      <c r="N2" s="38"/>
      <c r="O2" s="38"/>
    </row>
    <row r="3" spans="1:15" ht="18" hidden="1" customHeight="1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>
      <c r="A5" s="159" t="s">
        <v>488</v>
      </c>
      <c r="B5" s="159"/>
      <c r="C5" s="159"/>
      <c r="D5" s="159"/>
      <c r="E5" s="159"/>
      <c r="F5" s="159"/>
      <c r="G5" s="159"/>
      <c r="H5" s="159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>
      <c r="A7" s="158" t="s">
        <v>3</v>
      </c>
      <c r="B7" s="158"/>
      <c r="C7" s="50" t="s">
        <v>558</v>
      </c>
      <c r="D7" s="50" t="s">
        <v>559</v>
      </c>
      <c r="E7" s="50" t="s">
        <v>560</v>
      </c>
      <c r="F7" s="50" t="s">
        <v>561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>
      <c r="A8" s="157">
        <v>1</v>
      </c>
      <c r="B8" s="15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>
      <c r="A9" s="54" t="s">
        <v>547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>
      <c r="A10" s="94"/>
      <c r="B10" s="99" t="s">
        <v>255</v>
      </c>
      <c r="C10" s="93">
        <f>+C11+C13</f>
        <v>1405976.38</v>
      </c>
      <c r="D10" s="93">
        <f>+D11+D13</f>
        <v>0</v>
      </c>
      <c r="E10" s="93">
        <f>+E11+E13</f>
        <v>1359804</v>
      </c>
      <c r="F10" s="93">
        <f>+F11+F13</f>
        <v>1438243.38</v>
      </c>
      <c r="G10" s="84">
        <f>+F10/C10*100</f>
        <v>102.29498876787675</v>
      </c>
      <c r="H10" s="84">
        <f>+F10/E10*100</f>
        <v>105.76843280355108</v>
      </c>
      <c r="I10" s="38"/>
      <c r="J10" s="38"/>
      <c r="K10" s="38"/>
      <c r="L10" s="38"/>
      <c r="M10" s="40"/>
      <c r="N10" s="40"/>
      <c r="O10" s="40"/>
    </row>
    <row r="11" spans="1:15">
      <c r="A11" s="79" t="s">
        <v>489</v>
      </c>
      <c r="B11" s="80" t="s">
        <v>490</v>
      </c>
      <c r="C11" s="81">
        <f>+C12</f>
        <v>0</v>
      </c>
      <c r="D11" s="82">
        <f t="shared" ref="D11:F11" si="0">+D12</f>
        <v>0</v>
      </c>
      <c r="E11" s="82">
        <f t="shared" si="0"/>
        <v>0</v>
      </c>
      <c r="F11" s="81">
        <f t="shared" si="0"/>
        <v>0</v>
      </c>
      <c r="G11" s="74" t="str">
        <f>IF(C11=0,"",F11/C11*100)</f>
        <v/>
      </c>
      <c r="H11" s="81" t="str">
        <f>IF(E11=0,"",F11/E11*100)</f>
        <v/>
      </c>
      <c r="I11" s="56"/>
      <c r="J11" s="56"/>
      <c r="K11" s="56"/>
      <c r="L11" s="56"/>
      <c r="M11" s="55"/>
      <c r="N11" s="55"/>
      <c r="O11" s="55"/>
    </row>
    <row r="12" spans="1:15">
      <c r="A12" s="62" t="s">
        <v>491</v>
      </c>
      <c r="B12" s="63" t="s">
        <v>492</v>
      </c>
      <c r="C12" s="43"/>
      <c r="D12" s="44"/>
      <c r="E12" s="44"/>
      <c r="F12" s="43"/>
      <c r="G12" s="43" t="str">
        <f>IF(C12=0,"",F12/C12*100)</f>
        <v/>
      </c>
      <c r="H12" s="119" t="str">
        <f t="shared" ref="H12:H14" si="1">IF(E12=0,"",F12/E12*100)</f>
        <v/>
      </c>
      <c r="I12" s="45"/>
      <c r="J12" s="45"/>
      <c r="K12" s="45"/>
      <c r="L12" s="45"/>
      <c r="M12" s="46"/>
      <c r="N12" s="46"/>
      <c r="O12" s="46"/>
    </row>
    <row r="13" spans="1:15">
      <c r="A13" s="79" t="s">
        <v>493</v>
      </c>
      <c r="B13" s="80" t="s">
        <v>494</v>
      </c>
      <c r="C13" s="81">
        <f>+C14</f>
        <v>1405976.38</v>
      </c>
      <c r="D13" s="82">
        <f t="shared" ref="D13" si="2">+D14</f>
        <v>0</v>
      </c>
      <c r="E13" s="82">
        <f t="shared" ref="E13" si="3">+E14</f>
        <v>1359804</v>
      </c>
      <c r="F13" s="81">
        <f t="shared" ref="F13" si="4">+F14</f>
        <v>1438243.38</v>
      </c>
      <c r="G13" s="81">
        <f t="shared" ref="G13:G14" si="5">IF(C13=0,"",F13/C13*100)</f>
        <v>102.29498876787675</v>
      </c>
      <c r="H13" s="81">
        <f t="shared" si="1"/>
        <v>105.76843280355108</v>
      </c>
      <c r="I13" s="56"/>
      <c r="J13" s="56"/>
      <c r="K13" s="56"/>
      <c r="L13" s="56"/>
      <c r="M13" s="55"/>
      <c r="N13" s="55"/>
      <c r="O13" s="55"/>
    </row>
    <row r="14" spans="1:15">
      <c r="A14" s="62" t="s">
        <v>495</v>
      </c>
      <c r="B14" s="63" t="s">
        <v>496</v>
      </c>
      <c r="C14" s="43">
        <v>1405976.38</v>
      </c>
      <c r="D14" s="44"/>
      <c r="E14" s="44">
        <v>1359804</v>
      </c>
      <c r="F14" s="43">
        <v>1438243.38</v>
      </c>
      <c r="G14" s="43">
        <f t="shared" si="5"/>
        <v>102.29498876787675</v>
      </c>
      <c r="H14" s="116">
        <f t="shared" si="1"/>
        <v>105.76843280355108</v>
      </c>
      <c r="I14" s="46"/>
      <c r="J14" s="46"/>
      <c r="K14" s="46"/>
      <c r="L14" s="46"/>
      <c r="M14" s="46"/>
      <c r="N14" s="46"/>
      <c r="O14" s="46"/>
    </row>
    <row r="15" spans="1:15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38"/>
      <c r="M2" s="38"/>
      <c r="N2" s="38"/>
      <c r="O2" s="38"/>
    </row>
    <row r="3" spans="1:15" ht="18" hidden="1" customHeight="1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>
      <c r="A5" s="159" t="s">
        <v>254</v>
      </c>
      <c r="B5" s="159"/>
      <c r="C5" s="159"/>
      <c r="D5" s="159"/>
      <c r="E5" s="159"/>
      <c r="F5" s="159"/>
      <c r="G5" s="159"/>
      <c r="H5" s="159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>
      <c r="A7" s="158" t="s">
        <v>3</v>
      </c>
      <c r="B7" s="158"/>
      <c r="C7" s="50" t="s">
        <v>558</v>
      </c>
      <c r="D7" s="50" t="s">
        <v>559</v>
      </c>
      <c r="E7" s="50" t="s">
        <v>560</v>
      </c>
      <c r="F7" s="50" t="s">
        <v>561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>
      <c r="A8" s="157">
        <v>1</v>
      </c>
      <c r="B8" s="15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>
      <c r="A10" s="107" t="s">
        <v>77</v>
      </c>
      <c r="B10" s="108" t="s">
        <v>258</v>
      </c>
      <c r="C10" s="86">
        <f>+C11+C14</f>
        <v>0</v>
      </c>
      <c r="D10" s="87">
        <f>+D11+D14</f>
        <v>0</v>
      </c>
      <c r="E10" s="87">
        <f>+E11+E14</f>
        <v>0</v>
      </c>
      <c r="F10" s="86">
        <f>+F11+F14</f>
        <v>0</v>
      </c>
      <c r="G10" s="109" t="e">
        <f t="shared" ref="G10" si="0">+F10/C10*100</f>
        <v>#DIV/0!</v>
      </c>
      <c r="H10" s="109" t="e">
        <f t="shared" ref="H10" si="1">+F10/E10*100</f>
        <v>#DIV/0!</v>
      </c>
      <c r="I10" s="56"/>
      <c r="J10" s="56"/>
      <c r="K10" s="56"/>
      <c r="L10" s="56"/>
      <c r="M10" s="55"/>
      <c r="N10" s="55"/>
      <c r="O10" s="55"/>
    </row>
    <row r="11" spans="1:15">
      <c r="A11" s="101" t="s">
        <v>79</v>
      </c>
      <c r="B11" s="102" t="s">
        <v>497</v>
      </c>
      <c r="C11" s="105">
        <f>+C12</f>
        <v>0</v>
      </c>
      <c r="D11" s="113"/>
      <c r="E11" s="113"/>
      <c r="F11" s="105">
        <f>+F12</f>
        <v>0</v>
      </c>
      <c r="G11" s="105" t="e">
        <f t="shared" ref="G11:G36" si="2">+F11/C11*100</f>
        <v>#DIV/0!</v>
      </c>
      <c r="H11" s="105" t="e">
        <f t="shared" ref="H11:H36" si="3">+F11/E11*100</f>
        <v>#DIV/0!</v>
      </c>
      <c r="I11" s="45"/>
      <c r="J11" s="45"/>
      <c r="K11" s="45"/>
      <c r="L11" s="45"/>
      <c r="M11" s="46"/>
      <c r="N11" s="46"/>
      <c r="O11" s="46"/>
    </row>
    <row r="12" spans="1:15">
      <c r="A12" s="100" t="s">
        <v>498</v>
      </c>
      <c r="B12" s="76" t="s">
        <v>499</v>
      </c>
      <c r="C12" s="103">
        <f>+C13</f>
        <v>0</v>
      </c>
      <c r="D12" s="104"/>
      <c r="E12" s="104"/>
      <c r="F12" s="103">
        <f t="shared" ref="F12" si="4">+F13</f>
        <v>0</v>
      </c>
      <c r="G12" s="74" t="e">
        <f t="shared" si="2"/>
        <v>#DIV/0!</v>
      </c>
      <c r="H12" s="74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5.5">
      <c r="A13" s="68" t="s">
        <v>500</v>
      </c>
      <c r="B13" s="47" t="s">
        <v>501</v>
      </c>
      <c r="C13" s="43"/>
      <c r="D13" s="104"/>
      <c r="E13" s="104"/>
      <c r="F13" s="43"/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>
      <c r="A14" s="101" t="s">
        <v>502</v>
      </c>
      <c r="B14" s="102" t="s">
        <v>503</v>
      </c>
      <c r="C14" s="105">
        <f>+C15</f>
        <v>0</v>
      </c>
      <c r="D14" s="113"/>
      <c r="E14" s="113"/>
      <c r="F14" s="105">
        <f>+F15</f>
        <v>0</v>
      </c>
      <c r="G14" s="105" t="e">
        <f t="shared" si="2"/>
        <v>#DIV/0!</v>
      </c>
      <c r="H14" s="105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5.5">
      <c r="A15" s="100" t="s">
        <v>504</v>
      </c>
      <c r="B15" s="76" t="s">
        <v>505</v>
      </c>
      <c r="C15" s="103">
        <f>+C16</f>
        <v>0</v>
      </c>
      <c r="D15" s="104"/>
      <c r="E15" s="104"/>
      <c r="F15" s="103">
        <f t="shared" ref="F15" si="5">+F16</f>
        <v>0</v>
      </c>
      <c r="G15" s="74" t="e">
        <f t="shared" si="2"/>
        <v>#DIV/0!</v>
      </c>
      <c r="H15" s="74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5.5">
      <c r="A16" s="68" t="s">
        <v>506</v>
      </c>
      <c r="B16" s="47" t="s">
        <v>507</v>
      </c>
      <c r="C16" s="43"/>
      <c r="D16" s="104"/>
      <c r="E16" s="104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>
      <c r="A17" s="107" t="s">
        <v>62</v>
      </c>
      <c r="B17" s="108" t="s">
        <v>509</v>
      </c>
      <c r="C17" s="86">
        <f>+C18+C27+C32</f>
        <v>0</v>
      </c>
      <c r="D17" s="87">
        <f>+D18+D27+D32</f>
        <v>0</v>
      </c>
      <c r="E17" s="87">
        <f>+E18+E27+E32</f>
        <v>0</v>
      </c>
      <c r="F17" s="86">
        <f>+F18+F27+F32</f>
        <v>0</v>
      </c>
      <c r="G17" s="109" t="e">
        <f t="shared" si="2"/>
        <v>#DIV/0!</v>
      </c>
      <c r="H17" s="109" t="e">
        <f t="shared" si="3"/>
        <v>#DIV/0!</v>
      </c>
      <c r="I17" s="56"/>
      <c r="J17" s="56"/>
      <c r="K17" s="56"/>
      <c r="L17" s="56"/>
      <c r="M17" s="55"/>
      <c r="N17" s="55"/>
      <c r="O17" s="55"/>
    </row>
    <row r="18" spans="1:15">
      <c r="A18" s="101" t="s">
        <v>64</v>
      </c>
      <c r="B18" s="102" t="s">
        <v>510</v>
      </c>
      <c r="C18" s="110">
        <f>+C19+C22+C24</f>
        <v>0</v>
      </c>
      <c r="D18" s="113"/>
      <c r="E18" s="113"/>
      <c r="F18" s="110">
        <f>+F19+F22+F24</f>
        <v>0</v>
      </c>
      <c r="G18" s="105" t="e">
        <f t="shared" si="2"/>
        <v>#DIV/0!</v>
      </c>
      <c r="H18" s="105" t="e">
        <f t="shared" si="3"/>
        <v>#DIV/0!</v>
      </c>
      <c r="I18" s="45"/>
      <c r="J18" s="45"/>
      <c r="K18" s="45"/>
      <c r="L18" s="45"/>
      <c r="M18" s="46"/>
      <c r="N18" s="46"/>
      <c r="O18" s="46"/>
    </row>
    <row r="19" spans="1:15" ht="25.5">
      <c r="A19" s="100">
        <v>512</v>
      </c>
      <c r="B19" s="76" t="s">
        <v>539</v>
      </c>
      <c r="C19" s="103">
        <f>+C20+C21</f>
        <v>0</v>
      </c>
      <c r="D19" s="104"/>
      <c r="E19" s="104"/>
      <c r="F19" s="103">
        <f>+F20+F21</f>
        <v>0</v>
      </c>
      <c r="G19" s="103" t="e">
        <f t="shared" ref="G19:G26" si="6">+F19/C19*100</f>
        <v>#DIV/0!</v>
      </c>
      <c r="H19" s="103" t="e">
        <f t="shared" ref="H19:H26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5.5">
      <c r="A20" s="68">
        <v>5121</v>
      </c>
      <c r="B20" s="47" t="s">
        <v>540</v>
      </c>
      <c r="C20" s="48"/>
      <c r="D20" s="104"/>
      <c r="E20" s="104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5.5">
      <c r="A21" s="68">
        <v>5122</v>
      </c>
      <c r="B21" s="47" t="s">
        <v>541</v>
      </c>
      <c r="C21" s="48"/>
      <c r="D21" s="104"/>
      <c r="E21" s="104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>
      <c r="A22" s="100">
        <v>514</v>
      </c>
      <c r="B22" s="76" t="s">
        <v>542</v>
      </c>
      <c r="C22" s="103">
        <f>+C23</f>
        <v>0</v>
      </c>
      <c r="D22" s="104"/>
      <c r="E22" s="104"/>
      <c r="F22" s="103">
        <f t="shared" ref="F22" si="8">+F23</f>
        <v>0</v>
      </c>
      <c r="G22" s="103" t="e">
        <f t="shared" si="6"/>
        <v>#DIV/0!</v>
      </c>
      <c r="H22" s="103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>
      <c r="A23" s="68">
        <v>5141</v>
      </c>
      <c r="B23" s="47" t="s">
        <v>543</v>
      </c>
      <c r="C23" s="48"/>
      <c r="D23" s="104"/>
      <c r="E23" s="104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>
      <c r="A24" s="100">
        <v>518</v>
      </c>
      <c r="B24" s="76" t="s">
        <v>544</v>
      </c>
      <c r="C24" s="103">
        <f>+C25+C26</f>
        <v>0</v>
      </c>
      <c r="D24" s="104"/>
      <c r="E24" s="104"/>
      <c r="F24" s="103">
        <f>+F25+F26</f>
        <v>0</v>
      </c>
      <c r="G24" s="103" t="e">
        <f t="shared" si="6"/>
        <v>#DIV/0!</v>
      </c>
      <c r="H24" s="103" t="e">
        <f t="shared" si="7"/>
        <v>#DIV/0!</v>
      </c>
      <c r="I24" s="45"/>
      <c r="J24" s="45"/>
      <c r="K24" s="45"/>
      <c r="L24" s="45"/>
      <c r="M24" s="46"/>
      <c r="N24" s="46"/>
      <c r="O24" s="46"/>
    </row>
    <row r="25" spans="1:15" ht="25.5">
      <c r="A25" s="68">
        <v>5181</v>
      </c>
      <c r="B25" s="47" t="s">
        <v>545</v>
      </c>
      <c r="C25" s="48"/>
      <c r="D25" s="104"/>
      <c r="E25" s="104"/>
      <c r="F25" s="43"/>
      <c r="G25" s="43" t="e">
        <f t="shared" si="6"/>
        <v>#DIV/0!</v>
      </c>
      <c r="H25" s="43" t="e">
        <f t="shared" si="7"/>
        <v>#DIV/0!</v>
      </c>
      <c r="I25" s="45"/>
      <c r="J25" s="45"/>
      <c r="K25" s="45"/>
      <c r="L25" s="45"/>
      <c r="M25" s="46"/>
      <c r="N25" s="46"/>
      <c r="O25" s="46"/>
    </row>
    <row r="26" spans="1:15">
      <c r="A26" s="68">
        <v>5183</v>
      </c>
      <c r="B26" s="47" t="s">
        <v>546</v>
      </c>
      <c r="C26" s="48"/>
      <c r="D26" s="104"/>
      <c r="E26" s="104"/>
      <c r="F26" s="43"/>
      <c r="G26" s="43" t="e">
        <f t="shared" si="6"/>
        <v>#DIV/0!</v>
      </c>
      <c r="H26" s="43" t="e">
        <f t="shared" si="7"/>
        <v>#DIV/0!</v>
      </c>
      <c r="I26" s="45"/>
      <c r="J26" s="45"/>
      <c r="K26" s="45"/>
      <c r="L26" s="45"/>
      <c r="M26" s="46"/>
      <c r="N26" s="46"/>
      <c r="O26" s="46"/>
    </row>
    <row r="27" spans="1:15">
      <c r="A27" s="101" t="s">
        <v>511</v>
      </c>
      <c r="B27" s="102" t="s">
        <v>512</v>
      </c>
      <c r="C27" s="110">
        <f>+C28+C30</f>
        <v>0</v>
      </c>
      <c r="D27" s="113"/>
      <c r="E27" s="113"/>
      <c r="F27" s="110">
        <f>+F28+F30</f>
        <v>0</v>
      </c>
      <c r="G27" s="105" t="e">
        <f t="shared" si="2"/>
        <v>#DIV/0!</v>
      </c>
      <c r="H27" s="105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ht="25.5">
      <c r="A28" s="100" t="s">
        <v>513</v>
      </c>
      <c r="B28" s="76" t="s">
        <v>514</v>
      </c>
      <c r="C28" s="103">
        <f>+C29</f>
        <v>0</v>
      </c>
      <c r="D28" s="104"/>
      <c r="E28" s="104"/>
      <c r="F28" s="103">
        <f t="shared" ref="F28" si="9">+F29</f>
        <v>0</v>
      </c>
      <c r="G28" s="74" t="e">
        <f t="shared" si="2"/>
        <v>#DIV/0!</v>
      </c>
      <c r="H28" s="74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ht="25.5">
      <c r="A29" s="68" t="s">
        <v>515</v>
      </c>
      <c r="B29" s="47" t="s">
        <v>514</v>
      </c>
      <c r="C29" s="48"/>
      <c r="D29" s="104"/>
      <c r="E29" s="104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5.5">
      <c r="A30" s="100" t="s">
        <v>516</v>
      </c>
      <c r="B30" s="76" t="s">
        <v>517</v>
      </c>
      <c r="C30" s="103">
        <f>+C31</f>
        <v>0</v>
      </c>
      <c r="D30" s="104"/>
      <c r="E30" s="104"/>
      <c r="F30" s="103">
        <f t="shared" ref="F30" si="10">+F31</f>
        <v>0</v>
      </c>
      <c r="G30" s="74" t="e">
        <f t="shared" si="2"/>
        <v>#DIV/0!</v>
      </c>
      <c r="H30" s="74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5.5">
      <c r="A31" s="68" t="s">
        <v>518</v>
      </c>
      <c r="B31" s="47" t="s">
        <v>519</v>
      </c>
      <c r="C31" s="43"/>
      <c r="D31" s="104"/>
      <c r="E31" s="104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>
      <c r="A32" s="101" t="s">
        <v>520</v>
      </c>
      <c r="B32" s="102" t="s">
        <v>521</v>
      </c>
      <c r="C32" s="105">
        <f>+C33+C35</f>
        <v>0</v>
      </c>
      <c r="D32" s="113"/>
      <c r="E32" s="113"/>
      <c r="F32" s="105">
        <f>+F33+F35</f>
        <v>0</v>
      </c>
      <c r="G32" s="105" t="e">
        <f>+F32/C32*100</f>
        <v>#DIV/0!</v>
      </c>
      <c r="H32" s="105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5.5">
      <c r="A33" s="100" t="s">
        <v>522</v>
      </c>
      <c r="B33" s="76" t="s">
        <v>523</v>
      </c>
      <c r="C33" s="103">
        <f>+C34</f>
        <v>0</v>
      </c>
      <c r="D33" s="104"/>
      <c r="E33" s="104"/>
      <c r="F33" s="103">
        <f t="shared" ref="F33" si="11">+F34</f>
        <v>0</v>
      </c>
      <c r="G33" s="74" t="e">
        <f t="shared" si="2"/>
        <v>#DIV/0!</v>
      </c>
      <c r="H33" s="74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5.5">
      <c r="A34" s="68" t="s">
        <v>524</v>
      </c>
      <c r="B34" s="47" t="s">
        <v>525</v>
      </c>
      <c r="C34" s="43"/>
      <c r="D34" s="104"/>
      <c r="E34" s="104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5.5">
      <c r="A35" s="100" t="s">
        <v>526</v>
      </c>
      <c r="B35" s="76" t="s">
        <v>527</v>
      </c>
      <c r="C35" s="103">
        <f>+C36</f>
        <v>0</v>
      </c>
      <c r="D35" s="104"/>
      <c r="E35" s="104"/>
      <c r="F35" s="103">
        <f t="shared" ref="F35" si="12">+F36</f>
        <v>0</v>
      </c>
      <c r="G35" s="103" t="e">
        <f t="shared" si="2"/>
        <v>#DIV/0!</v>
      </c>
      <c r="H35" s="103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5.5">
      <c r="A36" s="68" t="s">
        <v>528</v>
      </c>
      <c r="B36" s="47" t="s">
        <v>529</v>
      </c>
      <c r="C36" s="43"/>
      <c r="D36" s="104"/>
      <c r="E36" s="104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topLeftCell="A4" zoomScale="90" zoomScaleNormal="90" workbookViewId="0">
      <selection activeCell="C39" sqref="C39"/>
    </sheetView>
  </sheetViews>
  <sheetFormatPr defaultRowHeight="12.75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38"/>
      <c r="M2" s="38"/>
      <c r="N2" s="38"/>
      <c r="O2" s="38"/>
    </row>
    <row r="3" spans="1:15" ht="18" hidden="1" customHeight="1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>
      <c r="A5" s="159" t="s">
        <v>259</v>
      </c>
      <c r="B5" s="159"/>
      <c r="C5" s="159"/>
      <c r="D5" s="159"/>
      <c r="E5" s="159"/>
      <c r="F5" s="159"/>
      <c r="G5" s="159"/>
      <c r="H5" s="159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>
      <c r="A7" s="158" t="s">
        <v>3</v>
      </c>
      <c r="B7" s="158"/>
      <c r="C7" s="50" t="s">
        <v>558</v>
      </c>
      <c r="D7" s="50" t="s">
        <v>559</v>
      </c>
      <c r="E7" s="50" t="s">
        <v>560</v>
      </c>
      <c r="F7" s="50" t="s">
        <v>561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>
      <c r="A8" s="157">
        <v>1</v>
      </c>
      <c r="B8" s="157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>
      <c r="A9" s="69" t="s">
        <v>256</v>
      </c>
      <c r="B9" s="69" t="s">
        <v>26</v>
      </c>
      <c r="C9" s="70" t="s">
        <v>28</v>
      </c>
      <c r="D9" s="70" t="s">
        <v>28</v>
      </c>
      <c r="E9" s="70" t="s">
        <v>28</v>
      </c>
      <c r="F9" s="70" t="s">
        <v>28</v>
      </c>
      <c r="G9" s="70" t="s">
        <v>26</v>
      </c>
      <c r="H9" s="70" t="s">
        <v>26</v>
      </c>
      <c r="I9" s="45"/>
      <c r="J9" s="45"/>
      <c r="K9" s="45"/>
      <c r="L9" s="45"/>
      <c r="M9" s="46"/>
      <c r="N9" s="46"/>
      <c r="O9" s="46"/>
    </row>
    <row r="10" spans="1:15">
      <c r="A10" s="101" t="s">
        <v>257</v>
      </c>
      <c r="B10" s="102" t="s">
        <v>26</v>
      </c>
      <c r="C10" s="105">
        <f t="shared" ref="C10:C11" si="0">+C11</f>
        <v>67775.03</v>
      </c>
      <c r="D10" s="106">
        <f t="shared" ref="D10:F11" si="1">+D11</f>
        <v>0</v>
      </c>
      <c r="E10" s="106">
        <f t="shared" si="1"/>
        <v>41000</v>
      </c>
      <c r="F10" s="105">
        <f t="shared" si="1"/>
        <v>45294.38</v>
      </c>
      <c r="G10" s="105">
        <f t="shared" ref="G10:G17" si="2">+F10/C10*100</f>
        <v>66.830483144013357</v>
      </c>
      <c r="H10" s="105">
        <f t="shared" ref="H10:H17" si="3">+F10/E10*100</f>
        <v>110.47409756097559</v>
      </c>
      <c r="I10" s="45"/>
      <c r="J10" s="45"/>
      <c r="K10" s="45"/>
      <c r="L10" s="45"/>
      <c r="M10" s="46"/>
      <c r="N10" s="46"/>
      <c r="O10" s="46"/>
    </row>
    <row r="11" spans="1:15">
      <c r="A11" s="100" t="s">
        <v>57</v>
      </c>
      <c r="B11" s="76" t="s">
        <v>58</v>
      </c>
      <c r="C11" s="103">
        <f t="shared" si="0"/>
        <v>67775.03</v>
      </c>
      <c r="D11" s="104">
        <f t="shared" si="1"/>
        <v>0</v>
      </c>
      <c r="E11" s="104">
        <f t="shared" si="1"/>
        <v>41000</v>
      </c>
      <c r="F11" s="103">
        <f t="shared" si="1"/>
        <v>45294.38</v>
      </c>
      <c r="G11" s="103">
        <f t="shared" si="2"/>
        <v>66.830483144013357</v>
      </c>
      <c r="H11" s="103">
        <f t="shared" si="3"/>
        <v>110.47409756097559</v>
      </c>
      <c r="I11" s="45"/>
      <c r="J11" s="45"/>
      <c r="K11" s="45"/>
      <c r="L11" s="45"/>
      <c r="M11" s="46"/>
      <c r="N11" s="46"/>
      <c r="O11" s="46"/>
    </row>
    <row r="12" spans="1:15">
      <c r="A12" s="68" t="s">
        <v>60</v>
      </c>
      <c r="B12" s="63" t="s">
        <v>61</v>
      </c>
      <c r="C12" s="43">
        <v>67775.03</v>
      </c>
      <c r="D12" s="44"/>
      <c r="E12" s="44">
        <v>41000</v>
      </c>
      <c r="F12" s="43">
        <v>45294.38</v>
      </c>
      <c r="G12" s="43">
        <f t="shared" si="2"/>
        <v>66.830483144013357</v>
      </c>
      <c r="H12" s="43">
        <f t="shared" si="3"/>
        <v>110.47409756097559</v>
      </c>
      <c r="I12" s="45"/>
      <c r="J12" s="45"/>
      <c r="K12" s="45"/>
      <c r="L12" s="45"/>
      <c r="M12" s="46"/>
      <c r="N12" s="46"/>
      <c r="O12" s="46"/>
    </row>
    <row r="13" spans="1:15">
      <c r="A13" s="101" t="s">
        <v>508</v>
      </c>
      <c r="B13" s="102" t="s">
        <v>26</v>
      </c>
      <c r="C13" s="105">
        <f>+C14+C16+C18</f>
        <v>144200.13</v>
      </c>
      <c r="D13" s="106">
        <f>+D14+D16+D18</f>
        <v>0</v>
      </c>
      <c r="E13" s="106">
        <f>+E14+E16+E18</f>
        <v>53200</v>
      </c>
      <c r="F13" s="105">
        <f>+F14+F16+F18</f>
        <v>78702.009999999995</v>
      </c>
      <c r="G13" s="105">
        <f t="shared" si="2"/>
        <v>54.578321115244478</v>
      </c>
      <c r="H13" s="105">
        <f t="shared" si="3"/>
        <v>147.93610902255639</v>
      </c>
      <c r="I13" s="45"/>
      <c r="J13" s="45"/>
      <c r="K13" s="45"/>
      <c r="L13" s="45"/>
      <c r="M13" s="46"/>
      <c r="N13" s="46"/>
      <c r="O13" s="46"/>
    </row>
    <row r="14" spans="1:15">
      <c r="A14" s="100" t="s">
        <v>81</v>
      </c>
      <c r="B14" s="76" t="s">
        <v>485</v>
      </c>
      <c r="C14" s="103">
        <f>+C15</f>
        <v>23984.13</v>
      </c>
      <c r="D14" s="104">
        <f>+D15</f>
        <v>0</v>
      </c>
      <c r="E14" s="104">
        <f>+E15</f>
        <v>12200</v>
      </c>
      <c r="F14" s="103">
        <f>+F15</f>
        <v>33407.629999999997</v>
      </c>
      <c r="G14" s="103">
        <f t="shared" si="2"/>
        <v>139.29056421892307</v>
      </c>
      <c r="H14" s="103">
        <f t="shared" si="3"/>
        <v>273.83303278688527</v>
      </c>
      <c r="I14" s="45"/>
      <c r="J14" s="45"/>
      <c r="K14" s="45"/>
      <c r="L14" s="45"/>
      <c r="M14" s="46"/>
      <c r="N14" s="46"/>
      <c r="O14" s="46"/>
    </row>
    <row r="15" spans="1:15">
      <c r="A15" s="68" t="s">
        <v>83</v>
      </c>
      <c r="B15" s="63" t="s">
        <v>485</v>
      </c>
      <c r="C15" s="43">
        <v>23984.13</v>
      </c>
      <c r="D15" s="44"/>
      <c r="E15" s="44">
        <v>12200</v>
      </c>
      <c r="F15" s="116">
        <v>33407.629999999997</v>
      </c>
      <c r="G15" s="43">
        <f t="shared" si="2"/>
        <v>139.29056421892307</v>
      </c>
      <c r="H15" s="43">
        <f t="shared" si="3"/>
        <v>273.83303278688527</v>
      </c>
      <c r="I15" s="46"/>
      <c r="J15" s="46"/>
      <c r="K15" s="46"/>
      <c r="L15" s="46"/>
      <c r="M15" s="46"/>
      <c r="N15" s="46"/>
      <c r="O15" s="46"/>
    </row>
    <row r="16" spans="1:15">
      <c r="A16" s="100" t="s">
        <v>57</v>
      </c>
      <c r="B16" s="76" t="s">
        <v>58</v>
      </c>
      <c r="C16" s="103">
        <f>+C17</f>
        <v>120216</v>
      </c>
      <c r="D16" s="104">
        <f>+D17</f>
        <v>0</v>
      </c>
      <c r="E16" s="104">
        <f>+E17</f>
        <v>41000</v>
      </c>
      <c r="F16" s="103">
        <f>+F17</f>
        <v>45294.38</v>
      </c>
      <c r="G16" s="103">
        <f t="shared" si="2"/>
        <v>37.677497171757501</v>
      </c>
      <c r="H16" s="103">
        <f t="shared" si="3"/>
        <v>110.47409756097559</v>
      </c>
      <c r="I16" s="45"/>
      <c r="J16" s="45"/>
      <c r="K16" s="45"/>
      <c r="L16" s="45"/>
      <c r="M16" s="46"/>
      <c r="N16" s="46"/>
      <c r="O16" s="46"/>
    </row>
    <row r="17" spans="1:15">
      <c r="A17" s="68" t="s">
        <v>60</v>
      </c>
      <c r="B17" s="63" t="s">
        <v>61</v>
      </c>
      <c r="C17" s="43">
        <v>120216</v>
      </c>
      <c r="D17" s="44"/>
      <c r="E17" s="44">
        <v>41000</v>
      </c>
      <c r="F17" s="116">
        <v>45294.38</v>
      </c>
      <c r="G17" s="43">
        <f t="shared" si="2"/>
        <v>37.677497171757501</v>
      </c>
      <c r="H17" s="43">
        <f t="shared" si="3"/>
        <v>110.47409756097559</v>
      </c>
      <c r="I17" s="46"/>
      <c r="J17" s="46"/>
      <c r="K17" s="46"/>
      <c r="L17" s="46"/>
      <c r="M17" s="46"/>
      <c r="N17" s="46"/>
      <c r="O17" s="46"/>
    </row>
    <row r="18" spans="1:15">
      <c r="A18" s="100" t="s">
        <v>62</v>
      </c>
      <c r="B18" s="76" t="s">
        <v>63</v>
      </c>
      <c r="C18" s="103">
        <f>+C19</f>
        <v>0</v>
      </c>
      <c r="D18" s="104">
        <f>+D19</f>
        <v>0</v>
      </c>
      <c r="E18" s="104">
        <f>+E19</f>
        <v>0</v>
      </c>
      <c r="F18" s="103">
        <f>+F19</f>
        <v>0</v>
      </c>
      <c r="G18" s="103" t="str">
        <f>IF(C19=0,"",F19/C19*100)</f>
        <v/>
      </c>
      <c r="H18" s="103" t="str">
        <f>IF(D19=0,"",G19/D19*100)</f>
        <v/>
      </c>
      <c r="I18" s="45"/>
      <c r="J18" s="45"/>
      <c r="K18" s="45"/>
      <c r="L18" s="45"/>
      <c r="M18" s="46"/>
      <c r="N18" s="46"/>
      <c r="O18" s="46"/>
    </row>
    <row r="19" spans="1:15">
      <c r="A19" s="68" t="s">
        <v>75</v>
      </c>
      <c r="B19" s="63" t="s">
        <v>76</v>
      </c>
      <c r="C19" s="43"/>
      <c r="D19" s="44"/>
      <c r="E19" s="44"/>
      <c r="F19" s="43"/>
      <c r="G19" s="120" t="str">
        <f t="shared" ref="G19:G20" si="4">IF(C20=0,"",F20/C20*100)</f>
        <v/>
      </c>
      <c r="H19" s="120" t="str">
        <f>IF(D20=0,"",G20/D20*100)</f>
        <v/>
      </c>
      <c r="I19" s="46"/>
      <c r="J19" s="46"/>
      <c r="K19" s="46"/>
      <c r="L19" s="46"/>
      <c r="M19" s="46"/>
      <c r="N19" s="46"/>
      <c r="O19" s="46"/>
    </row>
    <row r="20" spans="1:15">
      <c r="G20" s="120" t="str">
        <f t="shared" si="4"/>
        <v/>
      </c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'A.1 PRIHODI EK'!Ispis_naslova</vt:lpstr>
      <vt:lpstr>'A.1 RASHODI EK'!Ispis_naslova</vt:lpstr>
      <vt:lpstr>'A.2 PRIHODI I RASHODI IF'!Ispis_naslova</vt:lpstr>
      <vt:lpstr>'B.1 RAČUN FINANC EK'!Ispis_naslova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Maja Bistričić Roščić</cp:lastModifiedBy>
  <cp:lastPrinted>2026-03-27T08:13:40Z</cp:lastPrinted>
  <dcterms:created xsi:type="dcterms:W3CDTF">2024-02-22T20:30:43Z</dcterms:created>
  <dcterms:modified xsi:type="dcterms:W3CDTF">2026-03-31T11:23:35Z</dcterms:modified>
</cp:coreProperties>
</file>